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0" windowWidth="28695" windowHeight="11745"/>
  </bookViews>
  <sheets>
    <sheet name="Orçamento" sheetId="1" r:id="rId1"/>
    <sheet name="CRONOGRAMA MODELO" sheetId="4" r:id="rId2"/>
  </sheets>
  <definedNames>
    <definedName name="_xlnm.Print_Area" localSheetId="0">Orçamento!$A$1:$I$117</definedName>
  </definedNames>
  <calcPr calcId="144525" calcMode="manual"/>
</workbook>
</file>

<file path=xl/calcChain.xml><?xml version="1.0" encoding="utf-8"?>
<calcChain xmlns="http://schemas.openxmlformats.org/spreadsheetml/2006/main">
  <c r="E38" i="1" l="1"/>
  <c r="E54" i="1"/>
  <c r="H20" i="1" l="1"/>
  <c r="H19" i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E103" i="1" l="1"/>
  <c r="H77" i="1"/>
  <c r="I77" i="1" s="1"/>
  <c r="H53" i="1" l="1"/>
  <c r="I53" i="1" s="1"/>
  <c r="H52" i="1"/>
  <c r="I52" i="1" s="1"/>
  <c r="H51" i="1"/>
  <c r="I51" i="1" s="1"/>
  <c r="H50" i="1"/>
  <c r="I50" i="1" s="1"/>
  <c r="H49" i="1" l="1"/>
  <c r="I49" i="1" s="1"/>
  <c r="H48" i="1"/>
  <c r="H32" i="1"/>
  <c r="I32" i="1" s="1"/>
  <c r="I48" i="1" l="1"/>
  <c r="H107" i="1" l="1"/>
  <c r="I107" i="1"/>
  <c r="H61" i="1"/>
  <c r="I61" i="1" s="1"/>
  <c r="H60" i="1"/>
  <c r="I60" i="1" s="1"/>
  <c r="H59" i="1"/>
  <c r="I59" i="1" s="1"/>
  <c r="H58" i="1"/>
  <c r="I58" i="1" s="1"/>
  <c r="H57" i="1"/>
  <c r="I57" i="1" s="1"/>
  <c r="E62" i="1" l="1"/>
  <c r="I20" i="1"/>
  <c r="I19" i="1"/>
  <c r="H47" i="1"/>
  <c r="I47" i="1" s="1"/>
  <c r="H93" i="1"/>
  <c r="I93" i="1" s="1"/>
  <c r="H37" i="1"/>
  <c r="E21" i="1" l="1"/>
  <c r="H83" i="1" l="1"/>
  <c r="I83" i="1" s="1"/>
  <c r="H84" i="1"/>
  <c r="I84" i="1" s="1"/>
  <c r="H90" i="1" l="1"/>
  <c r="I90" i="1" s="1"/>
  <c r="H85" i="1" l="1"/>
  <c r="I85" i="1" s="1"/>
  <c r="H67" i="1" l="1"/>
  <c r="I67" i="1" s="1"/>
  <c r="H65" i="1"/>
  <c r="I65" i="1" s="1"/>
  <c r="H66" i="1"/>
  <c r="I66" i="1" s="1"/>
  <c r="H73" i="1"/>
  <c r="I73" i="1" s="1"/>
  <c r="H72" i="1"/>
  <c r="I72" i="1" s="1"/>
  <c r="H76" i="1"/>
  <c r="I76" i="1" s="1"/>
  <c r="H71" i="1" l="1"/>
  <c r="I71" i="1" s="1"/>
  <c r="H70" i="1"/>
  <c r="I70" i="1" s="1"/>
  <c r="H69" i="1"/>
  <c r="I69" i="1" s="1"/>
  <c r="H74" i="1"/>
  <c r="I74" i="1" s="1"/>
  <c r="H75" i="1"/>
  <c r="I75" i="1" s="1"/>
  <c r="H78" i="1"/>
  <c r="I78" i="1" s="1"/>
  <c r="H68" i="1"/>
  <c r="I68" i="1" l="1"/>
  <c r="E79" i="1" s="1"/>
  <c r="H25" i="1" l="1"/>
  <c r="I25" i="1" s="1"/>
  <c r="H29" i="1"/>
  <c r="I29" i="1" s="1"/>
  <c r="I37" i="1"/>
  <c r="H36" i="1"/>
  <c r="I36" i="1" s="1"/>
  <c r="H92" i="1" l="1"/>
  <c r="I92" i="1" s="1"/>
  <c r="H91" i="1"/>
  <c r="I91" i="1" s="1"/>
  <c r="H46" i="1"/>
  <c r="I46" i="1" s="1"/>
  <c r="C14" i="4" l="1"/>
  <c r="C13" i="4"/>
  <c r="C12" i="4"/>
  <c r="C11" i="4"/>
  <c r="H30" i="1"/>
  <c r="I30" i="1" s="1"/>
  <c r="H31" i="1"/>
  <c r="I31" i="1" s="1"/>
  <c r="H42" i="1"/>
  <c r="I42" i="1" s="1"/>
  <c r="E33" i="1" l="1"/>
  <c r="D14" i="4" l="1"/>
  <c r="G14" i="4" s="1"/>
  <c r="E14" i="4" l="1"/>
  <c r="C16" i="4"/>
  <c r="C15" i="4"/>
  <c r="C17" i="4"/>
  <c r="E17" i="4"/>
  <c r="H89" i="1"/>
  <c r="I89" i="1" s="1"/>
  <c r="H45" i="1"/>
  <c r="I45" i="1" s="1"/>
  <c r="H44" i="1"/>
  <c r="I44" i="1" s="1"/>
  <c r="H43" i="1"/>
  <c r="I43" i="1" s="1"/>
  <c r="H41" i="1"/>
  <c r="I41" i="1" s="1"/>
  <c r="H24" i="1" l="1"/>
  <c r="H106" i="1" l="1"/>
  <c r="I106" i="1" s="1"/>
  <c r="E108" i="1" s="1"/>
  <c r="I24" i="1"/>
  <c r="E26" i="1" s="1"/>
  <c r="H88" i="1"/>
  <c r="I88" i="1" s="1"/>
  <c r="H87" i="1"/>
  <c r="H86" i="1"/>
  <c r="H82" i="1"/>
  <c r="H15" i="1"/>
  <c r="D17" i="4" l="1"/>
  <c r="G17" i="4" s="1"/>
  <c r="D16" i="4"/>
  <c r="I86" i="1"/>
  <c r="G16" i="4" l="1"/>
  <c r="E16" i="4"/>
  <c r="D12" i="4"/>
  <c r="I87" i="1"/>
  <c r="I82" i="1" l="1"/>
  <c r="E94" i="1" s="1"/>
  <c r="D15" i="4" l="1"/>
  <c r="D13" i="4"/>
  <c r="I15" i="1"/>
  <c r="E16" i="1" l="1"/>
  <c r="I110" i="1" s="1"/>
  <c r="G15" i="4"/>
  <c r="E15" i="4"/>
  <c r="E13" i="4"/>
  <c r="G13" i="4"/>
  <c r="B8" i="4"/>
  <c r="B7" i="4"/>
  <c r="I11" i="1" l="1"/>
  <c r="E12" i="4" l="1"/>
  <c r="G12" i="4" l="1"/>
  <c r="D11" i="4" l="1"/>
  <c r="G11" i="4" l="1"/>
  <c r="G18" i="4" s="1"/>
  <c r="D18" i="4"/>
  <c r="E11" i="4"/>
  <c r="E18" i="4" s="1"/>
  <c r="E19" i="4" l="1"/>
  <c r="E20" i="4"/>
  <c r="G19" i="4"/>
  <c r="E21" i="4" l="1"/>
</calcChain>
</file>

<file path=xl/sharedStrings.xml><?xml version="1.0" encoding="utf-8"?>
<sst xmlns="http://schemas.openxmlformats.org/spreadsheetml/2006/main" count="363" uniqueCount="227">
  <si>
    <t>ITEM</t>
  </si>
  <si>
    <t>UNID.</t>
  </si>
  <si>
    <t>1.1</t>
  </si>
  <si>
    <t>SUBTOTAL</t>
  </si>
  <si>
    <t>2.1</t>
  </si>
  <si>
    <t>M²</t>
  </si>
  <si>
    <t>QUANT.</t>
  </si>
  <si>
    <t>VALOR UNIT (R$)</t>
  </si>
  <si>
    <t xml:space="preserve">VALOR </t>
  </si>
  <si>
    <t>DESCRIÇÃO DOS SERVIÇOS</t>
  </si>
  <si>
    <t>TOTAL</t>
  </si>
  <si>
    <t>CÓDIGO</t>
  </si>
  <si>
    <t>FONTE</t>
  </si>
  <si>
    <t>VALOR (R$)</t>
  </si>
  <si>
    <t>PREFEITURA MUNICIPAL DE BURITIZEIRO</t>
  </si>
  <si>
    <t>CNPJ: 18.279.067/0001-72</t>
  </si>
  <si>
    <t>CRONOGRAMA FÍSICO FINANCEIRO</t>
  </si>
  <si>
    <t>ÍTEM</t>
  </si>
  <si>
    <t>DESCRIÇÃO</t>
  </si>
  <si>
    <t>TOTAL ACUMULADO (R$)</t>
  </si>
  <si>
    <t>TOTAL ACUMULADO (%)</t>
  </si>
  <si>
    <t xml:space="preserve"> TEL: (0XX38) 3742 - 1011 - FAX: (0XX38) 3742-1003/1195</t>
  </si>
  <si>
    <t>TOTAL DO MÊS (R$)</t>
  </si>
  <si>
    <t>TOTAL DO MÊS (%)</t>
  </si>
  <si>
    <t>VALOR UNIT COM BDI R$</t>
  </si>
  <si>
    <t>PLANILHA ORÇAMENTÁRIA</t>
  </si>
  <si>
    <t>SERVIÇOS INICIAIS</t>
  </si>
  <si>
    <t>1º Mês</t>
  </si>
  <si>
    <t>2º Mês</t>
  </si>
  <si>
    <t>PRAZO DE EXECUÇÃO: 90 DIAS.</t>
  </si>
  <si>
    <t>Data:</t>
  </si>
  <si>
    <t xml:space="preserve">BDI: </t>
  </si>
  <si>
    <t>SETOP</t>
  </si>
  <si>
    <t>Engenheiro Civil</t>
  </si>
  <si>
    <t>Data base: SINAPI</t>
  </si>
  <si>
    <t>Data base: SETOP</t>
  </si>
  <si>
    <t>4.1</t>
  </si>
  <si>
    <t>3.1</t>
  </si>
  <si>
    <t>____________________________________________</t>
  </si>
  <si>
    <t>U</t>
  </si>
  <si>
    <t>M</t>
  </si>
  <si>
    <t>3.2</t>
  </si>
  <si>
    <t>ED-50152</t>
  </si>
  <si>
    <t>REMOÇÕES E DEMOLIÇÕES</t>
  </si>
  <si>
    <t>ED-50266</t>
  </si>
  <si>
    <t>ED-48473</t>
  </si>
  <si>
    <t>URBANIZAÇÃO</t>
  </si>
  <si>
    <t>ED-15226</t>
  </si>
  <si>
    <t>ED-51146</t>
  </si>
  <si>
    <t>ED-51148</t>
  </si>
  <si>
    <t>INFRAESTRUTURA</t>
  </si>
  <si>
    <t>ED-48297</t>
  </si>
  <si>
    <t>KG</t>
  </si>
  <si>
    <t>ED-48295</t>
  </si>
  <si>
    <t>CORTE, DOBRA E MONTAGEM DE AÇO CA-50 DIÂMETRO (6,3MM A 12,5MM).</t>
  </si>
  <si>
    <t>RO-41632</t>
  </si>
  <si>
    <t>M³</t>
  </si>
  <si>
    <t>4.2</t>
  </si>
  <si>
    <t>5.1</t>
  </si>
  <si>
    <t>5.2</t>
  </si>
  <si>
    <t>6.1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</si>
  <si>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PINTADAS.</t>
  </si>
  <si>
    <t>REMOÇÃO DE MEIO-FIO DE PEDRA(GNAISSE, BASALTO, ETC.) INCLUSIVE CARGA.</t>
  </si>
  <si>
    <t>CORTE, DOBRA E MONTAGEM DE AÇO CA-60 DIÂMETRO (4,2MM A 5,0MM).</t>
  </si>
  <si>
    <t>CONCRETO DE CIMENTO PORTLAND,FCK&gt;=25,0MPA (EXECUÇÃO, INCLUINDO O FORNECIMENTO E TRANSPORTE DOS AGREGADOS).</t>
  </si>
  <si>
    <t>PISO PODOTÁTIL DE CONCRETO, ALERTA, APLICADO EM PISO (20X20CM) COM JUNTA SECA, COR VERMELHO/AMARELO, ASSENTAMENTO COM ARGAMASSA INDUSTRIALIZADA, INCLUSIVE FORNECIMENTO E INSTALAÇÃO.</t>
  </si>
  <si>
    <t>PASSEIO/PAVIMENTO ECOLÓGICO INTERTRAVADOS E = 6 CM, INCLUSIVE COLCHÃO DE AREIA E = 6 CM.</t>
  </si>
  <si>
    <t>RAMPA PARA ACESSO DE DEFICIENTE, EM CONCRETO SIMPLES FCK = 25 MPA, DESEMPENADA, COM PINTURA INDICATIVA, 02 DEMÃOS.</t>
  </si>
  <si>
    <t>LIMPEZA FINAL PARA ENTREGA DA OBRA.</t>
  </si>
  <si>
    <t>SINAPI</t>
  </si>
  <si>
    <t>LIXEIRA DUPLA, COM CAPACIDADE VOLUMETRICA DE 60L*, FABRICADA EM TUBO DE ACO CARBONO, CESTOS EM CHAPA DE ACO E PINTURA NO PROCESSO ELETROSTATICO - PARA
ACADEMIA AO AR LIVRE / ACADEMIA DA TERCEIRA IDADE - ATI</t>
  </si>
  <si>
    <t>2.2</t>
  </si>
  <si>
    <t>ED-49747</t>
  </si>
  <si>
    <t>ED-49810</t>
  </si>
  <si>
    <t>FORMA E DESFORMA DE TÁBUA E SARRAFO, REAPROVEITAMENTO (3X) (FUNDAÇÃO)</t>
  </si>
  <si>
    <t>MOVIMENTAÇÃO DE TERRA</t>
  </si>
  <si>
    <t>6.2</t>
  </si>
  <si>
    <t>6.3</t>
  </si>
  <si>
    <t>6.4</t>
  </si>
  <si>
    <t>6.5</t>
  </si>
  <si>
    <t>6.6</t>
  </si>
  <si>
    <t>6.7</t>
  </si>
  <si>
    <t>7.1</t>
  </si>
  <si>
    <t>Buritizeiro, 25 de junho de 2020</t>
  </si>
  <si>
    <t>6.8</t>
  </si>
  <si>
    <t>6.9</t>
  </si>
  <si>
    <t>CREA:</t>
  </si>
  <si>
    <t>PERFURAÇÃO DE ESTACA BROCA A TRADO MANUAL D = 200 MM</t>
  </si>
  <si>
    <t>ED-48214</t>
  </si>
  <si>
    <t>M2</t>
  </si>
  <si>
    <t>M3</t>
  </si>
  <si>
    <t>PLANTIO DE GRAMA ESMERALDA EM PLACAS, INCLUSIVE TERRA VEGETAL E CONSERVAÇÃO POR 30 DIAS</t>
  </si>
  <si>
    <t>ED-50437</t>
  </si>
  <si>
    <t>ED-48353</t>
  </si>
  <si>
    <t>BANCO INTERNO EM CONCRETO E ALVENARIA, ACABAMENTO EM VERNIZ, E = 8 CM, L = 40 CM</t>
  </si>
  <si>
    <t>DRENAGEM</t>
  </si>
  <si>
    <t>BOCA DE LOBO SIMPLES (TIPO B - CONCRETO), QUADRO, GRELHA E CANTONEIRA, INCLUSIVE ESCAVAÇÃO, REATERRO E BOTA-FORA</t>
  </si>
  <si>
    <t>ED-48550</t>
  </si>
  <si>
    <t>FORNECIMENTO, ASSENTAMENTO E REJUNTAMENTO DE TUBO DE CONCRETO ARMADO PA1 D = 800 MM</t>
  </si>
  <si>
    <t>ED-48683</t>
  </si>
  <si>
    <t>ESCAVAÇÃO MANUAL DE VALAS H &lt;= 1,50 M</t>
  </si>
  <si>
    <t>ED-51107</t>
  </si>
  <si>
    <t>DEMOLIÇÃO MECÂNICA DE CONCRETO ARMADO</t>
  </si>
  <si>
    <t>RO-41602</t>
  </si>
  <si>
    <t>ED-48961</t>
  </si>
  <si>
    <t>CABO DE COBRE FLEXÍVEL, CLASSE 5, ISOLAMENTO TIPO LSHF/ATOX, NÃO HALOGENADO, ANTICHAMA, TERMOPLÁSTICO, UNIPOLAR, SEÇÃO 6 MM2, 70°C, 450/750V</t>
  </si>
  <si>
    <t>ED-49270</t>
  </si>
  <si>
    <t>ELETRODUTO DE PVC RÍGIDO ROSCÁVEL, DN 32 MM (1.1/4"), INCLUSIVE CONEXÕES, SUPORTES E FIXAÇÃO</t>
  </si>
  <si>
    <t>ED-49310</t>
  </si>
  <si>
    <t>6.10</t>
  </si>
  <si>
    <t>RELÉ FOTOELÉTRICO PARA COMANDO DE ILUMINAÇÃO EXTERNA 1000 W - FORNECIMENTO E INSTALAÇÃO.</t>
  </si>
  <si>
    <t>LÂMPADA COMPACTADA ELETRÔNICA FLUORESCENTE, BASE E27, POTÊNCIA 23W, TENSÃO 110-127V, FORNECIMENTO E INSTALAÇÃO, EXCLUSIVE LUMINÁRIA</t>
  </si>
  <si>
    <t>ED-49374</t>
  </si>
  <si>
    <t>QUADRO DE DISTRIBUIÇÃO DE LUZ EM PVC DE EMBUTIR, ATÉ 8 DIVISÕES MODULARES, DIMENSÕES EXTERNAS 160 X 240 X 89 MM</t>
  </si>
  <si>
    <t>ED-49505</t>
  </si>
  <si>
    <t>ED-49268</t>
  </si>
  <si>
    <t>DISJUNTOR DE PROTEÇÃO DIFERENCIAL RESIDUAL (DR), BIPOLAR, TIPO DIN, CORRENTE NOMINAL DE 40A, ALTA SENSIBILIDADE, CORRENTE DIFERENCIAL RESIDUAL NOMINAL COM ATUAÇÃO DE 30MA</t>
  </si>
  <si>
    <t>ED-15115</t>
  </si>
  <si>
    <t>6.11</t>
  </si>
  <si>
    <t>6.12</t>
  </si>
  <si>
    <t>ED-49205</t>
  </si>
  <si>
    <t>ELETRODUTO DE AÇO GALVANIZADO LEVE, INCLUSIVE CONEXÕES, SUPORTES E FIXAÇÃO DN 25 (1")</t>
  </si>
  <si>
    <t>ED-49318</t>
  </si>
  <si>
    <t>CAIXA DE PASSAGEM EM ALVENARIA E TAMPA DE CONCRETO, FUNDO DE BRITA, TIPO 1, 25 X 25 X 50 CM, INCLUSIVE ESCAVAÇÃO, REATERRO E BOTA-FORA</t>
  </si>
  <si>
    <t>ED-49171</t>
  </si>
  <si>
    <t>6.13</t>
  </si>
  <si>
    <t xml:space="preserve">CAIXA PARA MEDIDOR POLIFÁSICO, COM VISOR PARA VIA PÚBLICA DIM. 46 X 35 X 21 CM, LVP. MED. DISJ., CONFORME PADRÕES CEMIG </t>
  </si>
  <si>
    <t>PISO PODOTÁTIL DE CONCRETO, DIRECIONAL, APLICADO EM PISO (20X20CM) COM JUNTA SECA, COR VERMELHO/AMARELO, ASSENTAMENTO COM ARGAMASSA INDUSTRIALIZADA, INCLUSIVE FORNECIMENTO E INSTALAÇÃO</t>
  </si>
  <si>
    <t>ED-15227</t>
  </si>
  <si>
    <t>CORRIMÃO SIMPLES, DIÂMETRO EXTERNO = 1 1/2", EM AÇO GALVANIZADO.</t>
  </si>
  <si>
    <t>7.2</t>
  </si>
  <si>
    <t>7.3</t>
  </si>
  <si>
    <t>7.4</t>
  </si>
  <si>
    <t>7.5</t>
  </si>
  <si>
    <t>GUIA DE MEIO-FIO, EM CONCRETO COM FCK 20MPA, PRÉ-MOLDADA, MFC-03 PADRÃO DEER-MG, DIMENSÕES (12X18X45)CM, EXCLUSIVE SARJETA, INCLUSIVE ESCAVAÇÃO, APILOAMENTO E TRANSPORTE COM RETIRADA DO MATERIAL ESCAVADO (EM CAÇAMBA)</t>
  </si>
  <si>
    <t>SARJETA DE CONCRETO URBANO (SCU), TIPO 1, COM FCK 15 MPA, LARGURA DE 50CM COM INCLINAÇÃO DE 3%, ESP. 7CM, PADRÃO DEER-MG, EXCLUSIVE MEIO-FIO, INCLUSIVE ESCAVAÇÃO, APILAOMENTO E TRANSPORTE COM RETIRADA DO MATERIAL ESCAVADO (EM CAÇAMBA)</t>
  </si>
  <si>
    <t>ED-14762</t>
  </si>
  <si>
    <t>ED-51140</t>
  </si>
  <si>
    <t>GUIA (MEIO-FIO) CONCRETO, MOLDADA IN LOCO EM TRECHO CURVO COM EXTRUSORA,15 CM BASE X 30 CM ALTURA.</t>
  </si>
  <si>
    <t xml:space="preserve">INSTALAÇÕES HIDRAULICAS </t>
  </si>
  <si>
    <t xml:space="preserve">INSTALAÇÕES ELÉTRICA </t>
  </si>
  <si>
    <t>FORNECIMENTO E ASSENTAMENTO DE TUBO PVC RÍGIDO ROSCÁVEL, ÁGUA FRIA, DN 3/4" (25 MM), INCLUSIVE CONEXÕES</t>
  </si>
  <si>
    <t>ED-50079</t>
  </si>
  <si>
    <t>REGISTRO DE ESFERA, TIPO PVC SOLDÁVEL DN 25MM (3/4"), INCLUSIVE VOLANTE PARA ACIONAMENTO</t>
  </si>
  <si>
    <t>ED-50000</t>
  </si>
  <si>
    <t>REGISTRO DE GAVETA, TIPO BRUTO, ROSCÁVEL 3/4" (PARA TUBO SOLDÁVEL OU PPR DN 25MM/CPVC DN 22MM), INCLUSIVE VOLANTE PARA ACIONAMENTO</t>
  </si>
  <si>
    <t>ED-49972</t>
  </si>
  <si>
    <t>POSTE DECORATIVO PARA JARDIM EM AÇO TUBULAR, H = *2,5* M, SEM LUMINÁRIA - FORNECIMENTO E INSTALAÇÃO.</t>
  </si>
  <si>
    <t>ED-48215</t>
  </si>
  <si>
    <t>ALVENARIA DE VEDAÇÃO COM BLOCO DE CONCRETO, ESP. 14CM, COM ACABAMENTO APARENTE, INCLUSIVE ARGAMASSA PARA ASSENTAMENTO</t>
  </si>
  <si>
    <t>ED-48195</t>
  </si>
  <si>
    <t>ENGENHEIRO CIVIL DE OBRA JUNIOR COM ENCARGOS COMPLEMENTARES</t>
  </si>
  <si>
    <t>ENCARREGADO GERAL COM ENCARGOS COMPLEMENTARES</t>
  </si>
  <si>
    <t>H</t>
  </si>
  <si>
    <t xml:space="preserve">ADMINISTRAÇÃO LOCAL </t>
  </si>
  <si>
    <t>KIT CAVALETE PARA MEDIÇÃO DE ÁGUA, INSTALADO SOBRE PISO, EM AÇO GALVANIZADO DN 20MM (1/2") - PADRÃO CONCESSIONÁRIA LOCAL, INCLUSIVE BASE EM CONCRETO DE 25 MPA PARA CAVALETE, EXCLUSIVE HIDRÔMETRO</t>
  </si>
  <si>
    <t>ED-15206</t>
  </si>
  <si>
    <t xml:space="preserve">SERVIÇOS FINAIS </t>
  </si>
  <si>
    <t>ED-50635</t>
  </si>
  <si>
    <t>PLACA DE INAUGURAÇÃO EM ALUMÍNIO FUNDIDO 85 X 50 CM</t>
  </si>
  <si>
    <t>CJ</t>
  </si>
  <si>
    <t>4.3</t>
  </si>
  <si>
    <t>4.4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</si>
  <si>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</si>
  <si>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</si>
  <si>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</si>
  <si>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</si>
  <si>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</si>
  <si>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</si>
  <si>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</si>
  <si>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</si>
  <si>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</si>
  <si>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</si>
  <si>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</si>
  <si>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</si>
  <si>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</si>
  <si>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</si>
  <si>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</si>
  <si>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</si>
  <si>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</si>
  <si>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</si>
  <si>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</si>
  <si>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</si>
  <si>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</si>
  <si>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</si>
  <si>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</si>
  <si>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</si>
  <si>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</si>
  <si>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10.1</t>
  </si>
  <si>
    <t>10.2</t>
  </si>
  <si>
    <t xml:space="preserve">CONTRAPISO EM ARGAMASSA PRONTA COM PEDRA PORTUGUESA, PREPARO MANUAL, APLICADO EM ÁREAS MOLHADAS , ADERIDO, ESPESSURA 8CM. </t>
  </si>
  <si>
    <t>COMPOSIÇÃO</t>
  </si>
  <si>
    <t>REGULARIZAÇÃO E COMPACTAÇÃO DE TERRENO COM PLACA VIBRATÓRIA</t>
  </si>
  <si>
    <t>ED-51123</t>
  </si>
  <si>
    <t>ESCAVAÇÃO E CARGA MECANIZADA EM MATERIAL DE 1ª CATEGORIA</t>
  </si>
  <si>
    <t>ED-51105</t>
  </si>
  <si>
    <t>TRANSPORTE DE MATERIAL DE QUALQUER NATUREZA EM CAMINHÃO 2 KM &lt; DMT &lt;= 5 KM (DENTRO DO PERÍMETRO URBANO)</t>
  </si>
  <si>
    <t>ED-51129</t>
  </si>
  <si>
    <t>M3xKM</t>
  </si>
  <si>
    <t>PLANTIO DE ÁRVORE ORNAMENTAL COM ALTURA DE MUDA MAIOR QUE 2,00 M E MENOR OU IGUAL A 4,00 M.</t>
  </si>
  <si>
    <t>COMPACTAÇÃO MECÂNICA DE SOLO PARA EXECUÇÃO DE RADIER, COM COMPACTADOR DE SOLOS TIPO PLACA VIBRATÓRIA.</t>
  </si>
  <si>
    <t>ARMAÇÃO PARA EXECUÇÃO DE RADIER, COM USO DE TELA Q-92.</t>
  </si>
  <si>
    <t>CONCRETAGEM DE RADIER, PISO OU LAJE SOBRE SOLO, FCK 30 MPA, PARA ESPESSURADE 10 CM - LANÇAMENTO, ADENSAMENTO E ACABAMENTO.</t>
  </si>
  <si>
    <t>REBOCO COM ARGAMASSA, TRAÇO 1:2:8 (CIMENTO, CAL E AREIA), ESP. 20MM, APLICAÇÃO MANUAL, PREPARO MECÂNICO</t>
  </si>
  <si>
    <t>ED-50761</t>
  </si>
  <si>
    <t>REFLETOR HOLOFOTE LED VERDE 50 W BIVOLT A PROVA DÁGUA</t>
  </si>
  <si>
    <t>MERCADO</t>
  </si>
  <si>
    <t>COTAÇÃO</t>
  </si>
  <si>
    <t>8.14</t>
  </si>
  <si>
    <t>ED-48956</t>
  </si>
  <si>
    <t>CABO DE COBRE FLEXÍVEL, CLASSE 5, ISOLAMENTO TIPO LSHF/ATOX, NÃO HALOGENADO, ANTICHAMA, TERMOPLÁSTICO, UNIPOLAR, SEÇÃO 4 MM2, 70°C, 450/750V</t>
  </si>
  <si>
    <t>Endereço: Rua Mauá, Buritizeiro - MG</t>
  </si>
  <si>
    <t>10.3</t>
  </si>
  <si>
    <t>10.4</t>
  </si>
  <si>
    <t>10.5</t>
  </si>
  <si>
    <t xml:space="preserve">SUBTOTAL </t>
  </si>
  <si>
    <t>10.6</t>
  </si>
  <si>
    <t xml:space="preserve">RIPAMENTO PARA PERGOLADO </t>
  </si>
  <si>
    <t>PERGOLADO</t>
  </si>
  <si>
    <t>11.1</t>
  </si>
  <si>
    <t>11.2</t>
  </si>
  <si>
    <t xml:space="preserve">Objeto: Revitalização Balnéario do Córrego das Pedras </t>
  </si>
  <si>
    <t>PREFEITURA MUNICIPAL DE BURITIZEIRO/MG                        CNPJ: 18.279.067/0001-72</t>
  </si>
  <si>
    <t>ALVENARIA DE BLOCO DE CONCRETO CHEIO COM ARMAÇÃO, EM CONCRETO COM FCK 15MPA , ESP. 19CM, PARA REVESTIMENTO, INCLUSIVE ARGAMASSA PARA ASSENTAMENTO (DETALHE D - CADERNO SEDS).</t>
  </si>
  <si>
    <t>ALVENARIA DE BLOCO DE CONCRETO CHEIO SEM ARMAÇÃO, EM CONCRETO COM FCK 15MPA , ESP. 9CM, PARA REVESTIMENTO, INCLUSIVE ARGAMASSA PARA ASSENTAMENTO (DETALHE D - CADERNO SEDS).</t>
  </si>
  <si>
    <t>DISJUNTOR BIPOLAR TERMOMAGNÉTICO 5KA, DE 10A.</t>
  </si>
  <si>
    <t>DISJUNTOR BIPOLAR TERMOMAGNÉTICO 5KA, DE 16A.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</si>
</sst>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Verdadeiro&quot;;&quot;Verdadeiro&quot;;&quot;Falso&quot;"/>
    <numFmt numFmtId="165" formatCode="&quot;Ativar&quot;;&quot;Ativar&quot;;&quot;Desativar&quot;"/>
    <numFmt numFmtId="166" formatCode="_(* #,##0.00_);_(* \(#,##0.00\);_(* &quot;-&quot;??_);_(@_)"/>
    <numFmt numFmtId="167" formatCode="&quot;R$&quot;\ #,##0.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b/>
      <sz val="11"/>
      <color rgb="FF00000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sz val="9"/>
      <color theme="1"/>
      <name val="Century Gothic"/>
      <family val="2"/>
    </font>
    <font>
      <sz val="8"/>
      <color theme="1"/>
      <name val="Century Gothic"/>
      <family val="2"/>
    </font>
    <font>
      <sz val="8"/>
      <name val="Arial"/>
      <family val="2"/>
    </font>
    <font>
      <sz val="11"/>
      <color rgb="FFFF0000"/>
      <name val="Calibri"/>
      <family val="2"/>
      <scheme val="minor"/>
    </font>
    <font>
      <sz val="8"/>
      <color rgb="FFFF0000"/>
      <name val="Arial"/>
      <family val="2"/>
    </font>
    <font>
      <b/>
      <sz val="11"/>
      <color rgb="FFFF000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DEADA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0" fillId="0" borderId="0" xfId="0" applyBorder="1"/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2" fillId="0" borderId="0" xfId="0" applyFont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0" fontId="7" fillId="0" borderId="7" xfId="0" applyFont="1" applyBorder="1" applyAlignment="1">
      <alignment horizontal="center" vertical="center"/>
    </xf>
    <xf numFmtId="4" fontId="0" fillId="0" borderId="7" xfId="0" applyNumberFormat="1" applyBorder="1" applyAlignment="1">
      <alignment vertical="center"/>
    </xf>
    <xf numFmtId="0" fontId="6" fillId="0" borderId="2" xfId="0" applyFont="1" applyBorder="1" applyAlignment="1"/>
    <xf numFmtId="166" fontId="0" fillId="0" borderId="7" xfId="5" applyNumberFormat="1" applyFont="1" applyBorder="1" applyAlignment="1">
      <alignment vertical="distributed" wrapText="1"/>
    </xf>
    <xf numFmtId="166" fontId="0" fillId="0" borderId="7" xfId="5" applyNumberFormat="1" applyFont="1" applyBorder="1" applyAlignment="1">
      <alignment vertical="center"/>
    </xf>
    <xf numFmtId="9" fontId="0" fillId="0" borderId="7" xfId="6" applyFont="1" applyBorder="1" applyAlignment="1">
      <alignment horizontal="center" vertical="center"/>
    </xf>
    <xf numFmtId="4" fontId="11" fillId="3" borderId="1" xfId="0" applyNumberFormat="1" applyFont="1" applyFill="1" applyBorder="1" applyAlignment="1">
      <alignment horizontal="right" vertical="center"/>
    </xf>
    <xf numFmtId="0" fontId="0" fillId="4" borderId="1" xfId="0" applyFont="1" applyFill="1" applyBorder="1" applyAlignment="1">
      <alignment horizontal="right" vertical="center"/>
    </xf>
    <xf numFmtId="0" fontId="0" fillId="3" borderId="1" xfId="0" applyFont="1" applyFill="1" applyBorder="1" applyAlignment="1">
      <alignment horizontal="right" vertical="center"/>
    </xf>
    <xf numFmtId="0" fontId="0" fillId="0" borderId="7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2" fillId="0" borderId="0" xfId="0" applyFont="1"/>
    <xf numFmtId="0" fontId="2" fillId="0" borderId="0" xfId="0" applyFont="1" applyFill="1" applyBorder="1"/>
    <xf numFmtId="0" fontId="13" fillId="0" borderId="0" xfId="0" applyFont="1" applyBorder="1"/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43" fontId="13" fillId="0" borderId="6" xfId="5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2" fontId="13" fillId="0" borderId="0" xfId="0" applyNumberFormat="1" applyFont="1" applyBorder="1" applyAlignment="1">
      <alignment horizontal="center" vertical="center"/>
    </xf>
    <xf numFmtId="2" fontId="14" fillId="0" borderId="0" xfId="0" applyNumberFormat="1" applyFont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/>
    <xf numFmtId="0" fontId="13" fillId="0" borderId="3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5" fillId="0" borderId="0" xfId="0" applyFont="1" applyFill="1" applyBorder="1"/>
    <xf numFmtId="0" fontId="17" fillId="0" borderId="0" xfId="0" applyFont="1"/>
    <xf numFmtId="0" fontId="10" fillId="0" borderId="1" xfId="0" applyFont="1" applyBorder="1" applyAlignment="1"/>
    <xf numFmtId="0" fontId="6" fillId="0" borderId="10" xfId="0" applyFont="1" applyBorder="1" applyAlignment="1"/>
    <xf numFmtId="0" fontId="6" fillId="0" borderId="0" xfId="0" applyFont="1" applyBorder="1" applyAlignment="1"/>
    <xf numFmtId="0" fontId="13" fillId="0" borderId="5" xfId="0" applyFont="1" applyBorder="1"/>
    <xf numFmtId="0" fontId="18" fillId="0" borderId="0" xfId="0" applyFont="1" applyFill="1" applyBorder="1" applyAlignment="1">
      <alignment vertical="center"/>
    </xf>
    <xf numFmtId="0" fontId="20" fillId="0" borderId="0" xfId="0" applyFont="1" applyBorder="1"/>
    <xf numFmtId="0" fontId="21" fillId="0" borderId="0" xfId="0" applyFont="1" applyBorder="1"/>
    <xf numFmtId="0" fontId="21" fillId="0" borderId="0" xfId="0" applyFont="1" applyBorder="1" applyAlignment="1">
      <alignment horizontal="center"/>
    </xf>
    <xf numFmtId="9" fontId="21" fillId="0" borderId="0" xfId="0" applyNumberFormat="1" applyFont="1" applyFill="1" applyBorder="1" applyAlignment="1">
      <alignment horizontal="center"/>
    </xf>
    <xf numFmtId="0" fontId="14" fillId="4" borderId="7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 wrapText="1"/>
    </xf>
    <xf numFmtId="43" fontId="14" fillId="4" borderId="6" xfId="5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43" fontId="13" fillId="4" borderId="2" xfId="5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vertical="center"/>
    </xf>
    <xf numFmtId="0" fontId="14" fillId="4" borderId="2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 vertical="center"/>
    </xf>
    <xf numFmtId="167" fontId="13" fillId="0" borderId="7" xfId="5" applyNumberFormat="1" applyFont="1" applyFill="1" applyBorder="1" applyAlignment="1">
      <alignment horizontal="center" vertical="center" wrapText="1"/>
    </xf>
    <xf numFmtId="167" fontId="14" fillId="4" borderId="3" xfId="5" applyNumberFormat="1" applyFont="1" applyFill="1" applyBorder="1" applyAlignment="1">
      <alignment horizontal="center" vertical="center"/>
    </xf>
    <xf numFmtId="167" fontId="13" fillId="0" borderId="14" xfId="5" applyNumberFormat="1" applyFont="1" applyBorder="1" applyAlignment="1">
      <alignment horizontal="center" vertical="center"/>
    </xf>
    <xf numFmtId="167" fontId="13" fillId="0" borderId="6" xfId="5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43" fontId="13" fillId="2" borderId="0" xfId="5" applyFont="1" applyFill="1" applyBorder="1" applyAlignment="1">
      <alignment horizontal="center" vertical="center"/>
    </xf>
    <xf numFmtId="167" fontId="14" fillId="2" borderId="0" xfId="5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 wrapText="1"/>
    </xf>
    <xf numFmtId="0" fontId="22" fillId="0" borderId="7" xfId="0" applyFont="1" applyBorder="1" applyAlignment="1">
      <alignment horizontal="center" vertical="center"/>
    </xf>
    <xf numFmtId="43" fontId="22" fillId="0" borderId="6" xfId="5" applyFont="1" applyFill="1" applyBorder="1" applyAlignment="1">
      <alignment horizontal="center" vertical="center"/>
    </xf>
    <xf numFmtId="167" fontId="22" fillId="0" borderId="7" xfId="5" applyNumberFormat="1" applyFont="1" applyFill="1" applyBorder="1" applyAlignment="1">
      <alignment horizontal="center" vertical="center" wrapText="1"/>
    </xf>
    <xf numFmtId="167" fontId="22" fillId="0" borderId="6" xfId="5" applyNumberFormat="1" applyFont="1" applyFill="1" applyBorder="1" applyAlignment="1">
      <alignment horizontal="center" vertical="center" wrapText="1"/>
    </xf>
    <xf numFmtId="167" fontId="22" fillId="0" borderId="14" xfId="5" applyNumberFormat="1" applyFont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3" fillId="0" borderId="8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 wrapText="1"/>
    </xf>
    <xf numFmtId="43" fontId="22" fillId="0" borderId="7" xfId="5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3" fillId="0" borderId="0" xfId="0" applyFont="1"/>
    <xf numFmtId="0" fontId="13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28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7" fontId="22" fillId="0" borderId="2" xfId="5" applyNumberFormat="1" applyFont="1" applyFill="1" applyBorder="1" applyAlignment="1">
      <alignment horizontal="center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7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26" fillId="0" borderId="7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167" fontId="14" fillId="4" borderId="1" xfId="5" applyNumberFormat="1" applyFont="1" applyFill="1" applyBorder="1" applyAlignment="1">
      <alignment horizontal="right" vertical="center"/>
    </xf>
    <xf numFmtId="167" fontId="14" fillId="4" borderId="2" xfId="5" applyNumberFormat="1" applyFont="1" applyFill="1" applyBorder="1" applyAlignment="1">
      <alignment horizontal="right" vertical="center"/>
    </xf>
    <xf numFmtId="167" fontId="14" fillId="4" borderId="3" xfId="5" applyNumberFormat="1" applyFont="1" applyFill="1" applyBorder="1" applyAlignment="1">
      <alignment horizontal="right" vertical="center"/>
    </xf>
    <xf numFmtId="167" fontId="14" fillId="4" borderId="2" xfId="0" applyNumberFormat="1" applyFont="1" applyFill="1" applyBorder="1" applyAlignment="1">
      <alignment horizontal="right" vertical="center"/>
    </xf>
    <xf numFmtId="167" fontId="14" fillId="4" borderId="3" xfId="0" applyNumberFormat="1" applyFont="1" applyFill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9" fillId="4" borderId="1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12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/>
    </xf>
    <xf numFmtId="0" fontId="18" fillId="0" borderId="1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4" xfId="0" applyFont="1" applyFill="1" applyBorder="1" applyAlignment="1">
      <alignment horizontal="left" vertical="center"/>
    </xf>
    <xf numFmtId="0" fontId="18" fillId="0" borderId="5" xfId="0" applyFont="1" applyFill="1" applyBorder="1" applyAlignment="1">
      <alignment horizontal="left" vertical="center"/>
    </xf>
    <xf numFmtId="14" fontId="18" fillId="0" borderId="9" xfId="0" applyNumberFormat="1" applyFont="1" applyFill="1" applyBorder="1" applyAlignment="1">
      <alignment horizontal="center" vertical="center"/>
    </xf>
    <xf numFmtId="14" fontId="18" fillId="0" borderId="13" xfId="0" applyNumberFormat="1" applyFont="1" applyFill="1" applyBorder="1" applyAlignment="1">
      <alignment horizontal="center" vertical="center"/>
    </xf>
    <xf numFmtId="17" fontId="18" fillId="0" borderId="0" xfId="0" applyNumberFormat="1" applyFont="1" applyFill="1" applyBorder="1" applyAlignment="1">
      <alignment horizontal="center" vertical="center"/>
    </xf>
    <xf numFmtId="17" fontId="18" fillId="0" borderId="11" xfId="0" applyNumberFormat="1" applyFont="1" applyFill="1" applyBorder="1" applyAlignment="1">
      <alignment horizontal="center" vertical="center"/>
    </xf>
    <xf numFmtId="10" fontId="18" fillId="0" borderId="5" xfId="0" applyNumberFormat="1" applyFont="1" applyFill="1" applyBorder="1" applyAlignment="1">
      <alignment horizontal="center" vertical="center"/>
    </xf>
    <xf numFmtId="0" fontId="18" fillId="0" borderId="8" xfId="0" applyNumberFormat="1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/>
    </xf>
    <xf numFmtId="0" fontId="18" fillId="0" borderId="9" xfId="0" applyFont="1" applyFill="1" applyBorder="1" applyAlignment="1">
      <alignment horizontal="center"/>
    </xf>
    <xf numFmtId="0" fontId="18" fillId="0" borderId="1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/>
    </xf>
    <xf numFmtId="0" fontId="18" fillId="0" borderId="4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18" fillId="0" borderId="12" xfId="0" applyFont="1" applyFill="1" applyBorder="1" applyAlignment="1">
      <alignment horizontal="left"/>
    </xf>
    <xf numFmtId="0" fontId="18" fillId="0" borderId="9" xfId="0" applyFont="1" applyFill="1" applyBorder="1" applyAlignment="1">
      <alignment horizontal="left"/>
    </xf>
    <xf numFmtId="0" fontId="18" fillId="0" borderId="13" xfId="0" applyFont="1" applyFill="1" applyBorder="1" applyAlignment="1">
      <alignment horizontal="left"/>
    </xf>
    <xf numFmtId="0" fontId="7" fillId="4" borderId="4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right" vertical="center"/>
    </xf>
    <xf numFmtId="0" fontId="0" fillId="3" borderId="3" xfId="0" applyFont="1" applyFill="1" applyBorder="1" applyAlignment="1">
      <alignment horizontal="right" vertical="center"/>
    </xf>
    <xf numFmtId="0" fontId="0" fillId="4" borderId="1" xfId="0" applyFont="1" applyFill="1" applyBorder="1" applyAlignment="1">
      <alignment horizontal="right" vertical="center"/>
    </xf>
    <xf numFmtId="0" fontId="0" fillId="4" borderId="3" xfId="0" applyFont="1" applyFill="1" applyBorder="1" applyAlignment="1">
      <alignment horizontal="right" vertical="center"/>
    </xf>
    <xf numFmtId="4" fontId="11" fillId="3" borderId="1" xfId="0" applyNumberFormat="1" applyFont="1" applyFill="1" applyBorder="1" applyAlignment="1">
      <alignment horizontal="center"/>
    </xf>
    <xf numFmtId="4" fontId="11" fillId="3" borderId="2" xfId="0" applyNumberFormat="1" applyFont="1" applyFill="1" applyBorder="1" applyAlignment="1">
      <alignment horizontal="center"/>
    </xf>
    <xf numFmtId="9" fontId="11" fillId="4" borderId="1" xfId="0" applyNumberFormat="1" applyFont="1" applyFill="1" applyBorder="1" applyAlignment="1">
      <alignment horizontal="center"/>
    </xf>
    <xf numFmtId="9" fontId="11" fillId="4" borderId="2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4" fontId="0" fillId="3" borderId="1" xfId="0" applyNumberFormat="1" applyFill="1" applyBorder="1" applyAlignment="1">
      <alignment horizontal="center"/>
    </xf>
    <xf numFmtId="4" fontId="0" fillId="3" borderId="3" xfId="0" applyNumberFormat="1" applyFill="1" applyBorder="1" applyAlignment="1">
      <alignment horizontal="center"/>
    </xf>
    <xf numFmtId="9" fontId="0" fillId="4" borderId="1" xfId="6" applyFont="1" applyFill="1" applyBorder="1" applyAlignment="1">
      <alignment horizontal="center"/>
    </xf>
    <xf numFmtId="9" fontId="0" fillId="4" borderId="3" xfId="6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8" fillId="0" borderId="1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</cellXfs>
  <cellStyles count="8">
    <cellStyle name="Moeda 2" xfId="2"/>
    <cellStyle name="Normal" xfId="0" builtinId="0"/>
    <cellStyle name="Normal 10" xfId="1"/>
    <cellStyle name="Normal 2" xfId="7"/>
    <cellStyle name="Porcentagem" xfId="6" builtinId="5"/>
    <cellStyle name="Porcentagem 2 2" xfId="4"/>
    <cellStyle name="Separador de milhares 8 2" xfId="3"/>
    <cellStyle name="Vírgula" xfId="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190717</xdr:colOff>
      <xdr:row>2</xdr:row>
      <xdr:rowOff>47626</xdr:rowOff>
    </xdr:from>
    <xdr:to>
      <xdr:col>1</xdr:col>
      <xdr:colOff>663791</xdr:colOff>
      <xdr:row>5</xdr:row>
      <xdr:rowOff>124558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717" y="531203"/>
          <a:ext cx="788132" cy="74368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28574</xdr:colOff>
      <xdr:row>1</xdr:row>
      <xdr:rowOff>30117</xdr:rowOff>
    </xdr:from>
    <xdr:to>
      <xdr:col>2</xdr:col>
      <xdr:colOff>276225</xdr:colOff>
      <xdr:row>4</xdr:row>
      <xdr:rowOff>164960</xdr:rowOff>
    </xdr:to>
    <xdr:pic>
      <xdr:nvPicPr>
        <xdr:cNvPr id="2" name="Imagem 0" descr="Brasão_Buritizeiro_MG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4374" y="211092"/>
          <a:ext cx="933451" cy="73491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0"/>
  <sheetViews>
    <sheetView tabSelected="1" zoomScale="120" zoomScaleNormal="120" workbookViewId="0">
      <selection activeCell="E33" sqref="E33:I33"/>
    </sheetView>
  </sheetViews>
  <sheetFormatPr defaultRowHeight="15" x14ac:dyDescent="0.25"/>
  <cols>
    <col min="1" max="1" width="4.7109375" customWidth="1"/>
    <col min="2" max="2" width="10.85546875" bestFit="1" customWidth="1"/>
    <col min="3" max="3" width="8.42578125" bestFit="1" customWidth="1"/>
    <col min="4" max="4" width="40.85546875" customWidth="1"/>
    <col min="5" max="5" width="6" bestFit="1" customWidth="1"/>
    <col min="6" max="6" width="8.140625" bestFit="1" customWidth="1"/>
    <col min="7" max="7" width="10.28515625" customWidth="1"/>
    <col min="8" max="8" width="10.140625" customWidth="1"/>
    <col min="9" max="9" width="11.28515625" customWidth="1"/>
    <col min="11" max="11" width="9.140625" style="33"/>
  </cols>
  <sheetData>
    <row r="1" spans="1:14" x14ac:dyDescent="0.25">
      <c r="A1" s="136" t="s">
        <v>25</v>
      </c>
      <c r="B1" s="137"/>
      <c r="C1" s="137"/>
      <c r="D1" s="137"/>
      <c r="E1" s="137"/>
      <c r="F1" s="137"/>
      <c r="G1" s="137"/>
      <c r="H1" s="137"/>
      <c r="I1" s="138"/>
    </row>
    <row r="2" spans="1:14" ht="13.5" customHeight="1" x14ac:dyDescent="0.25">
      <c r="A2" s="139"/>
      <c r="B2" s="139"/>
      <c r="C2" s="139"/>
      <c r="D2" s="139"/>
      <c r="E2" s="139"/>
      <c r="F2" s="139"/>
      <c r="G2" s="139"/>
      <c r="H2" s="139"/>
      <c r="I2" s="139"/>
    </row>
    <row r="3" spans="1:14" s="37" customFormat="1" ht="18" customHeight="1" x14ac:dyDescent="0.2">
      <c r="A3" s="158"/>
      <c r="B3" s="159"/>
      <c r="C3" s="152" t="s">
        <v>222</v>
      </c>
      <c r="D3" s="153"/>
      <c r="E3" s="42"/>
      <c r="F3" s="140" t="s">
        <v>30</v>
      </c>
      <c r="G3" s="141"/>
      <c r="H3" s="146">
        <v>44266</v>
      </c>
      <c r="I3" s="147"/>
      <c r="J3" s="35"/>
      <c r="K3" s="35"/>
    </row>
    <row r="4" spans="1:14" s="37" customFormat="1" ht="18" customHeight="1" x14ac:dyDescent="0.2">
      <c r="A4" s="160"/>
      <c r="B4" s="161"/>
      <c r="C4" s="154"/>
      <c r="D4" s="155"/>
      <c r="E4" s="42"/>
      <c r="F4" s="142" t="s">
        <v>34</v>
      </c>
      <c r="G4" s="143"/>
      <c r="H4" s="148">
        <v>44228</v>
      </c>
      <c r="I4" s="149"/>
      <c r="J4" s="35"/>
      <c r="K4" s="35"/>
    </row>
    <row r="5" spans="1:14" s="37" customFormat="1" ht="16.5" customHeight="1" x14ac:dyDescent="0.2">
      <c r="A5" s="160"/>
      <c r="B5" s="161"/>
      <c r="C5" s="154"/>
      <c r="D5" s="155"/>
      <c r="E5" s="42"/>
      <c r="F5" s="142" t="s">
        <v>35</v>
      </c>
      <c r="G5" s="143"/>
      <c r="H5" s="148">
        <v>44197</v>
      </c>
      <c r="I5" s="149"/>
      <c r="J5" s="35"/>
      <c r="K5" s="35"/>
    </row>
    <row r="6" spans="1:14" s="37" customFormat="1" ht="16.5" customHeight="1" x14ac:dyDescent="0.2">
      <c r="A6" s="162"/>
      <c r="B6" s="163"/>
      <c r="C6" s="156"/>
      <c r="D6" s="157"/>
      <c r="E6" s="42"/>
      <c r="F6" s="144" t="s">
        <v>31</v>
      </c>
      <c r="G6" s="145"/>
      <c r="H6" s="150">
        <v>0.25</v>
      </c>
      <c r="I6" s="151"/>
      <c r="J6" s="35"/>
      <c r="K6" s="35"/>
    </row>
    <row r="7" spans="1:14" s="37" customFormat="1" ht="13.5" x14ac:dyDescent="0.25">
      <c r="A7" s="163"/>
      <c r="B7" s="163"/>
      <c r="C7" s="163"/>
      <c r="D7" s="163"/>
      <c r="E7" s="163"/>
      <c r="F7" s="163"/>
      <c r="G7" s="163"/>
      <c r="H7" s="163"/>
      <c r="I7" s="163"/>
      <c r="J7" s="35"/>
      <c r="K7" s="35"/>
    </row>
    <row r="8" spans="1:14" s="37" customFormat="1" ht="15.75" customHeight="1" x14ac:dyDescent="0.25">
      <c r="A8" s="167" t="s">
        <v>221</v>
      </c>
      <c r="B8" s="168"/>
      <c r="C8" s="168"/>
      <c r="D8" s="168"/>
      <c r="E8" s="168"/>
      <c r="F8" s="168"/>
      <c r="G8" s="168"/>
      <c r="H8" s="168"/>
      <c r="I8" s="169"/>
      <c r="J8" s="35"/>
      <c r="K8" s="35"/>
    </row>
    <row r="9" spans="1:14" ht="16.5" x14ac:dyDescent="0.3">
      <c r="A9" s="164" t="s">
        <v>211</v>
      </c>
      <c r="B9" s="165"/>
      <c r="C9" s="165"/>
      <c r="D9" s="165"/>
      <c r="E9" s="165"/>
      <c r="F9" s="165"/>
      <c r="G9" s="165"/>
      <c r="H9" s="165"/>
      <c r="I9" s="166"/>
      <c r="J9" s="3"/>
      <c r="K9" s="3"/>
    </row>
    <row r="10" spans="1:14" ht="15" customHeight="1" x14ac:dyDescent="0.3">
      <c r="A10" s="43"/>
      <c r="B10" s="43"/>
      <c r="C10" s="43"/>
      <c r="D10" s="43"/>
      <c r="E10" s="44"/>
      <c r="F10" s="44"/>
      <c r="G10" s="45"/>
      <c r="H10" s="45"/>
      <c r="I10" s="46"/>
      <c r="J10" s="3"/>
      <c r="K10" s="3"/>
    </row>
    <row r="11" spans="1:14" ht="18.75" customHeight="1" x14ac:dyDescent="0.3">
      <c r="A11" s="20"/>
      <c r="B11" s="20"/>
      <c r="C11" s="41"/>
      <c r="D11" s="41"/>
      <c r="E11" s="41"/>
      <c r="F11" s="41"/>
      <c r="G11" s="53" t="s">
        <v>10</v>
      </c>
      <c r="H11" s="54"/>
      <c r="I11" s="59">
        <f>SUM(I110)</f>
        <v>248064.62099999998</v>
      </c>
      <c r="J11" s="3"/>
      <c r="K11" s="3"/>
      <c r="L11" s="1"/>
      <c r="M11" s="1"/>
      <c r="N11" s="1"/>
    </row>
    <row r="12" spans="1:14" ht="33.75" x14ac:dyDescent="0.25">
      <c r="A12" s="47" t="s">
        <v>0</v>
      </c>
      <c r="B12" s="47" t="s">
        <v>11</v>
      </c>
      <c r="C12" s="48" t="s">
        <v>12</v>
      </c>
      <c r="D12" s="48" t="s">
        <v>9</v>
      </c>
      <c r="E12" s="48" t="s">
        <v>1</v>
      </c>
      <c r="F12" s="48" t="s">
        <v>6</v>
      </c>
      <c r="G12" s="49" t="s">
        <v>7</v>
      </c>
      <c r="H12" s="49" t="s">
        <v>24</v>
      </c>
      <c r="I12" s="50" t="s">
        <v>13</v>
      </c>
      <c r="J12" s="2"/>
      <c r="K12" s="30"/>
      <c r="L12" s="36"/>
      <c r="M12" s="36"/>
      <c r="N12" s="36"/>
    </row>
    <row r="13" spans="1:14" x14ac:dyDescent="0.25">
      <c r="A13" s="113"/>
      <c r="B13" s="114"/>
      <c r="C13" s="114"/>
      <c r="D13" s="114"/>
      <c r="E13" s="114"/>
      <c r="F13" s="114"/>
      <c r="G13" s="114"/>
      <c r="H13" s="114"/>
      <c r="I13" s="115"/>
      <c r="J13" s="2"/>
      <c r="K13" s="30"/>
      <c r="L13" s="36"/>
      <c r="M13" s="36"/>
      <c r="N13" s="36"/>
    </row>
    <row r="14" spans="1:14" x14ac:dyDescent="0.25">
      <c r="A14" s="47">
        <v>1</v>
      </c>
      <c r="B14" s="119" t="s">
        <v>26</v>
      </c>
      <c r="C14" s="120"/>
      <c r="D14" s="120"/>
      <c r="E14" s="120"/>
      <c r="F14" s="120"/>
      <c r="G14" s="120"/>
      <c r="H14" s="120"/>
      <c r="I14" s="121"/>
      <c r="J14" s="2"/>
      <c r="K14" s="30"/>
      <c r="L14" s="36"/>
      <c r="M14" s="36"/>
      <c r="N14" s="36"/>
    </row>
    <row r="15" spans="1:14" ht="67.5" x14ac:dyDescent="0.25">
      <c r="A15" s="23" t="s">
        <v>2</v>
      </c>
      <c r="B15" s="23" t="s">
        <v>42</v>
      </c>
      <c r="C15" s="21" t="s">
        <v>32</v>
      </c>
      <c r="D15" s="29" t="s">
        <v>61</v>
      </c>
      <c r="E15" s="23" t="s">
        <v>39</v>
      </c>
      <c r="F15" s="24">
        <v>1</v>
      </c>
      <c r="G15" s="58">
        <v>1088.76</v>
      </c>
      <c r="H15" s="61">
        <f>G15+(G15*H6)</f>
        <v>1360.95</v>
      </c>
      <c r="I15" s="60">
        <f>F15*H15</f>
        <v>1360.95</v>
      </c>
      <c r="J15" s="2"/>
      <c r="K15" s="31"/>
      <c r="L15" s="36"/>
      <c r="M15" s="36"/>
      <c r="N15" s="36"/>
    </row>
    <row r="16" spans="1:14" x14ac:dyDescent="0.25">
      <c r="A16" s="21"/>
      <c r="B16" s="22"/>
      <c r="C16" s="22"/>
      <c r="D16" s="67" t="s">
        <v>3</v>
      </c>
      <c r="E16" s="122">
        <f>SUM(I15:I15)</f>
        <v>1360.95</v>
      </c>
      <c r="F16" s="123"/>
      <c r="G16" s="123"/>
      <c r="H16" s="123"/>
      <c r="I16" s="124"/>
      <c r="J16" s="2"/>
      <c r="K16" s="31"/>
    </row>
    <row r="17" spans="1:11" x14ac:dyDescent="0.25">
      <c r="A17" s="113"/>
      <c r="B17" s="114"/>
      <c r="C17" s="114"/>
      <c r="D17" s="114"/>
      <c r="E17" s="114"/>
      <c r="F17" s="114"/>
      <c r="G17" s="114"/>
      <c r="H17" s="114"/>
      <c r="I17" s="115"/>
      <c r="J17" s="2"/>
      <c r="K17" s="31"/>
    </row>
    <row r="18" spans="1:11" x14ac:dyDescent="0.25">
      <c r="A18" s="47">
        <v>2</v>
      </c>
      <c r="B18" s="119" t="s">
        <v>154</v>
      </c>
      <c r="C18" s="120"/>
      <c r="D18" s="120"/>
      <c r="E18" s="120"/>
      <c r="F18" s="120"/>
      <c r="G18" s="120"/>
      <c r="H18" s="120"/>
      <c r="I18" s="121"/>
      <c r="J18" s="2"/>
      <c r="K18" s="31"/>
    </row>
    <row r="19" spans="1:11" ht="22.5" x14ac:dyDescent="0.25">
      <c r="A19" s="23" t="s">
        <v>4</v>
      </c>
      <c r="B19" s="23">
        <v>90777</v>
      </c>
      <c r="C19" s="21" t="s">
        <v>69</v>
      </c>
      <c r="D19" s="29" t="s">
        <v>151</v>
      </c>
      <c r="E19" s="23" t="s">
        <v>153</v>
      </c>
      <c r="F19" s="24">
        <v>60</v>
      </c>
      <c r="G19" s="58">
        <v>76.39</v>
      </c>
      <c r="H19" s="61">
        <f>G19+(G19*H6)</f>
        <v>95.487499999999997</v>
      </c>
      <c r="I19" s="60">
        <f>F19*H19</f>
        <v>5729.25</v>
      </c>
      <c r="J19" s="2"/>
      <c r="K19" s="31"/>
    </row>
    <row r="20" spans="1:11" ht="22.5" x14ac:dyDescent="0.25">
      <c r="A20" s="23" t="s">
        <v>71</v>
      </c>
      <c r="B20" s="23">
        <v>90776</v>
      </c>
      <c r="C20" s="21" t="s">
        <v>69</v>
      </c>
      <c r="D20" s="85" t="s">
        <v>152</v>
      </c>
      <c r="E20" s="100" t="s">
        <v>153</v>
      </c>
      <c r="F20" s="24">
        <v>720</v>
      </c>
      <c r="G20" s="58">
        <v>35.26</v>
      </c>
      <c r="H20" s="61">
        <f>G20+(G20*H6)</f>
        <v>44.074999999999996</v>
      </c>
      <c r="I20" s="60">
        <f>F20*H20</f>
        <v>31733.999999999996</v>
      </c>
      <c r="J20" s="2"/>
      <c r="K20" s="31"/>
    </row>
    <row r="21" spans="1:11" x14ac:dyDescent="0.25">
      <c r="A21" s="21"/>
      <c r="B21" s="22"/>
      <c r="C21" s="22"/>
      <c r="D21" s="104" t="s">
        <v>3</v>
      </c>
      <c r="E21" s="122">
        <f>SUM(I19:I20)</f>
        <v>37463.25</v>
      </c>
      <c r="F21" s="123"/>
      <c r="G21" s="123"/>
      <c r="H21" s="123"/>
      <c r="I21" s="124"/>
      <c r="J21" s="2"/>
      <c r="K21" s="31"/>
    </row>
    <row r="22" spans="1:11" x14ac:dyDescent="0.25">
      <c r="A22" s="116"/>
      <c r="B22" s="117"/>
      <c r="C22" s="117"/>
      <c r="D22" s="117"/>
      <c r="E22" s="117"/>
      <c r="F22" s="117"/>
      <c r="G22" s="117"/>
      <c r="H22" s="117"/>
      <c r="I22" s="118"/>
      <c r="J22" s="2"/>
      <c r="K22" s="31"/>
    </row>
    <row r="23" spans="1:11" x14ac:dyDescent="0.25">
      <c r="A23" s="47">
        <v>3</v>
      </c>
      <c r="B23" s="119" t="s">
        <v>43</v>
      </c>
      <c r="C23" s="120"/>
      <c r="D23" s="120"/>
      <c r="E23" s="120"/>
      <c r="F23" s="120"/>
      <c r="G23" s="120"/>
      <c r="H23" s="120"/>
      <c r="I23" s="121"/>
      <c r="J23" s="2"/>
      <c r="K23" s="31"/>
    </row>
    <row r="24" spans="1:11" ht="22.5" x14ac:dyDescent="0.25">
      <c r="A24" s="23" t="s">
        <v>37</v>
      </c>
      <c r="B24" s="23" t="s">
        <v>45</v>
      </c>
      <c r="C24" s="21" t="s">
        <v>32</v>
      </c>
      <c r="D24" s="29" t="s">
        <v>62</v>
      </c>
      <c r="E24" s="23" t="s">
        <v>40</v>
      </c>
      <c r="F24" s="24">
        <v>230.72</v>
      </c>
      <c r="G24" s="58">
        <v>18.829999999999998</v>
      </c>
      <c r="H24" s="61">
        <f>G24+(G24*H6)</f>
        <v>23.537499999999998</v>
      </c>
      <c r="I24" s="60">
        <f>F24*H24</f>
        <v>5430.5719999999992</v>
      </c>
      <c r="J24" s="2"/>
      <c r="K24" s="31"/>
    </row>
    <row r="25" spans="1:11" x14ac:dyDescent="0.25">
      <c r="A25" s="23" t="s">
        <v>41</v>
      </c>
      <c r="B25" s="23" t="s">
        <v>103</v>
      </c>
      <c r="C25" s="21" t="s">
        <v>32</v>
      </c>
      <c r="D25" s="85" t="s">
        <v>102</v>
      </c>
      <c r="E25" s="82" t="s">
        <v>90</v>
      </c>
      <c r="F25" s="24">
        <v>1.125</v>
      </c>
      <c r="G25" s="58">
        <v>135.34</v>
      </c>
      <c r="H25" s="61">
        <f>G25+(G25*H6)</f>
        <v>169.17500000000001</v>
      </c>
      <c r="I25" s="60">
        <f>F25*H25</f>
        <v>190.32187500000001</v>
      </c>
      <c r="J25" s="2"/>
      <c r="K25" s="31"/>
    </row>
    <row r="26" spans="1:11" x14ac:dyDescent="0.25">
      <c r="A26" s="21"/>
      <c r="B26" s="22"/>
      <c r="C26" s="22"/>
      <c r="D26" s="65" t="s">
        <v>3</v>
      </c>
      <c r="E26" s="122">
        <f>SUM(I24:I25)</f>
        <v>5620.8938749999988</v>
      </c>
      <c r="F26" s="123"/>
      <c r="G26" s="123"/>
      <c r="H26" s="123"/>
      <c r="I26" s="124"/>
      <c r="J26" s="2"/>
      <c r="K26" s="31"/>
    </row>
    <row r="27" spans="1:11" x14ac:dyDescent="0.25">
      <c r="A27" s="116"/>
      <c r="B27" s="117"/>
      <c r="C27" s="117"/>
      <c r="D27" s="117"/>
      <c r="E27" s="117"/>
      <c r="F27" s="117"/>
      <c r="G27" s="117"/>
      <c r="H27" s="117"/>
      <c r="I27" s="118"/>
      <c r="J27" s="2"/>
      <c r="K27" s="31"/>
    </row>
    <row r="28" spans="1:11" x14ac:dyDescent="0.25">
      <c r="A28" s="47">
        <v>4</v>
      </c>
      <c r="B28" s="119" t="s">
        <v>75</v>
      </c>
      <c r="C28" s="120"/>
      <c r="D28" s="120"/>
      <c r="E28" s="120"/>
      <c r="F28" s="120"/>
      <c r="G28" s="120"/>
      <c r="H28" s="120"/>
      <c r="I28" s="121"/>
      <c r="J28" s="2"/>
      <c r="K28" s="31"/>
    </row>
    <row r="29" spans="1:11" ht="15" customHeight="1" x14ac:dyDescent="0.25">
      <c r="A29" s="22" t="s">
        <v>36</v>
      </c>
      <c r="B29" s="76" t="s">
        <v>101</v>
      </c>
      <c r="C29" s="81" t="s">
        <v>32</v>
      </c>
      <c r="D29" s="70" t="s">
        <v>100</v>
      </c>
      <c r="E29" s="71" t="s">
        <v>90</v>
      </c>
      <c r="F29" s="72">
        <v>10.8</v>
      </c>
      <c r="G29" s="73">
        <v>28.2</v>
      </c>
      <c r="H29" s="74">
        <f>G29+(G29*H6)</f>
        <v>35.25</v>
      </c>
      <c r="I29" s="75">
        <f t="shared" ref="I29" si="0">F29*H29</f>
        <v>380.70000000000005</v>
      </c>
      <c r="J29" s="2"/>
      <c r="K29" s="31"/>
    </row>
    <row r="30" spans="1:11" ht="22.5" x14ac:dyDescent="0.25">
      <c r="A30" s="22" t="s">
        <v>57</v>
      </c>
      <c r="B30" s="76" t="s">
        <v>195</v>
      </c>
      <c r="C30" s="77" t="s">
        <v>32</v>
      </c>
      <c r="D30" s="70" t="s">
        <v>194</v>
      </c>
      <c r="E30" s="71" t="s">
        <v>56</v>
      </c>
      <c r="F30" s="72">
        <v>657.3</v>
      </c>
      <c r="G30" s="73">
        <v>3.3</v>
      </c>
      <c r="H30" s="74">
        <f>G30+(G30*H6)</f>
        <v>4.125</v>
      </c>
      <c r="I30" s="75">
        <f>F30*H30</f>
        <v>2711.3624999999997</v>
      </c>
      <c r="J30" s="2"/>
      <c r="K30" s="31"/>
    </row>
    <row r="31" spans="1:11" ht="33.75" x14ac:dyDescent="0.25">
      <c r="A31" s="22" t="s">
        <v>161</v>
      </c>
      <c r="B31" s="76" t="s">
        <v>197</v>
      </c>
      <c r="C31" s="77" t="s">
        <v>32</v>
      </c>
      <c r="D31" s="70" t="s">
        <v>196</v>
      </c>
      <c r="E31" s="71" t="s">
        <v>198</v>
      </c>
      <c r="F31" s="72">
        <v>1314.6</v>
      </c>
      <c r="G31" s="73">
        <v>3.33</v>
      </c>
      <c r="H31" s="74">
        <f>G31+(G31*H6)</f>
        <v>4.1624999999999996</v>
      </c>
      <c r="I31" s="75">
        <f t="shared" ref="I31" si="1">F31*H31</f>
        <v>5472.0224999999991</v>
      </c>
      <c r="J31" s="2"/>
      <c r="K31" s="31"/>
    </row>
    <row r="32" spans="1:11" s="99" customFormat="1" ht="22.5" x14ac:dyDescent="0.25">
      <c r="A32" s="22" t="s">
        <v>162</v>
      </c>
      <c r="B32" s="76" t="s">
        <v>193</v>
      </c>
      <c r="C32" s="103" t="s">
        <v>32</v>
      </c>
      <c r="D32" s="70" t="s">
        <v>192</v>
      </c>
      <c r="E32" s="71" t="s">
        <v>89</v>
      </c>
      <c r="F32" s="72">
        <v>847.86</v>
      </c>
      <c r="G32" s="73">
        <v>2.4700000000000002</v>
      </c>
      <c r="H32" s="74">
        <f>G32+(G32*H6)</f>
        <v>3.0875000000000004</v>
      </c>
      <c r="I32" s="75">
        <f t="shared" ref="I32" si="2">F32*H32</f>
        <v>2617.7677500000004</v>
      </c>
      <c r="J32" s="97"/>
      <c r="K32" s="98"/>
    </row>
    <row r="33" spans="1:11" ht="13.5" customHeight="1" x14ac:dyDescent="0.25">
      <c r="A33" s="21"/>
      <c r="B33" s="22"/>
      <c r="C33" s="22"/>
      <c r="D33" s="69" t="s">
        <v>3</v>
      </c>
      <c r="E33" s="122">
        <f>SUM(I29:I33)</f>
        <v>11181.85275</v>
      </c>
      <c r="F33" s="123"/>
      <c r="G33" s="123"/>
      <c r="H33" s="123"/>
      <c r="I33" s="124"/>
      <c r="J33" s="2"/>
      <c r="K33" s="31"/>
    </row>
    <row r="34" spans="1:11" ht="13.5" customHeight="1" x14ac:dyDescent="0.25">
      <c r="A34" s="113"/>
      <c r="B34" s="114"/>
      <c r="C34" s="114"/>
      <c r="D34" s="114"/>
      <c r="E34" s="114"/>
      <c r="F34" s="114"/>
      <c r="G34" s="114"/>
      <c r="H34" s="114"/>
      <c r="I34" s="115"/>
      <c r="J34" s="2"/>
      <c r="K34" s="31"/>
    </row>
    <row r="35" spans="1:11" x14ac:dyDescent="0.25">
      <c r="A35" s="47">
        <v>5</v>
      </c>
      <c r="B35" s="119" t="s">
        <v>95</v>
      </c>
      <c r="C35" s="120"/>
      <c r="D35" s="120"/>
      <c r="E35" s="120"/>
      <c r="F35" s="120"/>
      <c r="G35" s="120"/>
      <c r="H35" s="120"/>
      <c r="I35" s="121"/>
      <c r="J35" s="2"/>
      <c r="K35" s="31"/>
    </row>
    <row r="36" spans="1:11" ht="33.75" x14ac:dyDescent="0.25">
      <c r="A36" s="22" t="s">
        <v>58</v>
      </c>
      <c r="B36" s="76" t="s">
        <v>97</v>
      </c>
      <c r="C36" s="81" t="s">
        <v>32</v>
      </c>
      <c r="D36" s="70" t="s">
        <v>96</v>
      </c>
      <c r="E36" s="71" t="s">
        <v>39</v>
      </c>
      <c r="F36" s="72">
        <v>1</v>
      </c>
      <c r="G36" s="73">
        <v>824.24</v>
      </c>
      <c r="H36" s="74">
        <f>G36+(G36*H6)</f>
        <v>1030.3</v>
      </c>
      <c r="I36" s="75">
        <f t="shared" ref="I36" si="3">F36*H36</f>
        <v>1030.3</v>
      </c>
      <c r="J36" s="2"/>
      <c r="K36" s="31"/>
    </row>
    <row r="37" spans="1:11" ht="22.5" x14ac:dyDescent="0.25">
      <c r="A37" s="22" t="s">
        <v>59</v>
      </c>
      <c r="B37" s="76" t="s">
        <v>99</v>
      </c>
      <c r="C37" s="93" t="s">
        <v>32</v>
      </c>
      <c r="D37" s="70" t="s">
        <v>98</v>
      </c>
      <c r="E37" s="71" t="s">
        <v>40</v>
      </c>
      <c r="F37" s="72">
        <v>2</v>
      </c>
      <c r="G37" s="73">
        <v>242.94</v>
      </c>
      <c r="H37" s="74">
        <f>G37+(G37*H6)</f>
        <v>303.67500000000001</v>
      </c>
      <c r="I37" s="75">
        <f t="shared" ref="I37" si="4">F37*H37</f>
        <v>607.35</v>
      </c>
      <c r="J37" s="2"/>
      <c r="K37" s="31"/>
    </row>
    <row r="38" spans="1:11" ht="13.5" customHeight="1" x14ac:dyDescent="0.25">
      <c r="A38" s="21"/>
      <c r="B38" s="22"/>
      <c r="C38" s="22"/>
      <c r="D38" s="80" t="s">
        <v>3</v>
      </c>
      <c r="E38" s="122">
        <f>SUM(I36:I37)</f>
        <v>1637.65</v>
      </c>
      <c r="F38" s="123"/>
      <c r="G38" s="123"/>
      <c r="H38" s="123"/>
      <c r="I38" s="124"/>
      <c r="J38" s="2"/>
      <c r="K38" s="31"/>
    </row>
    <row r="39" spans="1:11" ht="13.5" customHeight="1" x14ac:dyDescent="0.25">
      <c r="A39" s="116"/>
      <c r="B39" s="117"/>
      <c r="C39" s="117"/>
      <c r="D39" s="117"/>
      <c r="E39" s="117"/>
      <c r="F39" s="117"/>
      <c r="G39" s="117"/>
      <c r="H39" s="117"/>
      <c r="I39" s="118"/>
      <c r="J39" s="2"/>
      <c r="K39" s="31"/>
    </row>
    <row r="40" spans="1:11" x14ac:dyDescent="0.25">
      <c r="A40" s="47">
        <v>6</v>
      </c>
      <c r="B40" s="119" t="s">
        <v>50</v>
      </c>
      <c r="C40" s="120"/>
      <c r="D40" s="120"/>
      <c r="E40" s="120"/>
      <c r="F40" s="120"/>
      <c r="G40" s="120"/>
      <c r="H40" s="120"/>
      <c r="I40" s="121"/>
      <c r="J40" s="2"/>
      <c r="K40" s="31"/>
    </row>
    <row r="41" spans="1:11" ht="22.5" x14ac:dyDescent="0.25">
      <c r="A41" s="22" t="s">
        <v>60</v>
      </c>
      <c r="B41" s="76" t="s">
        <v>72</v>
      </c>
      <c r="C41" s="77" t="s">
        <v>32</v>
      </c>
      <c r="D41" s="70" t="s">
        <v>87</v>
      </c>
      <c r="E41" s="71" t="s">
        <v>40</v>
      </c>
      <c r="F41" s="72">
        <v>139</v>
      </c>
      <c r="G41" s="73">
        <v>19.84</v>
      </c>
      <c r="H41" s="74">
        <f>G41+(G41*H6)</f>
        <v>24.8</v>
      </c>
      <c r="I41" s="75">
        <f t="shared" ref="I41:I44" si="5">F41*H41</f>
        <v>3447.2000000000003</v>
      </c>
      <c r="J41" s="2"/>
      <c r="K41" s="31"/>
    </row>
    <row r="42" spans="1:11" ht="22.5" x14ac:dyDescent="0.25">
      <c r="A42" s="22" t="s">
        <v>76</v>
      </c>
      <c r="B42" s="76" t="s">
        <v>73</v>
      </c>
      <c r="C42" s="77" t="s">
        <v>32</v>
      </c>
      <c r="D42" s="70" t="s">
        <v>74</v>
      </c>
      <c r="E42" s="71" t="s">
        <v>5</v>
      </c>
      <c r="F42" s="72">
        <v>159.5</v>
      </c>
      <c r="G42" s="73">
        <v>38.35</v>
      </c>
      <c r="H42" s="74">
        <f>G42+(G42*H6)</f>
        <v>47.9375</v>
      </c>
      <c r="I42" s="75">
        <f t="shared" ref="I42" si="6">F42*H42</f>
        <v>7646.03125</v>
      </c>
      <c r="J42" s="2"/>
      <c r="K42" s="31"/>
    </row>
    <row r="43" spans="1:11" ht="22.5" x14ac:dyDescent="0.25">
      <c r="A43" s="22" t="s">
        <v>77</v>
      </c>
      <c r="B43" s="76" t="s">
        <v>51</v>
      </c>
      <c r="C43" s="77" t="s">
        <v>32</v>
      </c>
      <c r="D43" s="70" t="s">
        <v>63</v>
      </c>
      <c r="E43" s="71" t="s">
        <v>52</v>
      </c>
      <c r="F43" s="72">
        <v>318.62</v>
      </c>
      <c r="G43" s="73">
        <v>7.23</v>
      </c>
      <c r="H43" s="74">
        <f>G43+(G43*H6)</f>
        <v>9.0375000000000014</v>
      </c>
      <c r="I43" s="75">
        <f t="shared" si="5"/>
        <v>2879.5282500000003</v>
      </c>
      <c r="J43" s="2"/>
      <c r="K43" s="31"/>
    </row>
    <row r="44" spans="1:11" ht="22.5" x14ac:dyDescent="0.25">
      <c r="A44" s="22" t="s">
        <v>78</v>
      </c>
      <c r="B44" s="76" t="s">
        <v>53</v>
      </c>
      <c r="C44" s="77" t="s">
        <v>32</v>
      </c>
      <c r="D44" s="70" t="s">
        <v>54</v>
      </c>
      <c r="E44" s="71" t="s">
        <v>52</v>
      </c>
      <c r="F44" s="72">
        <v>810.25</v>
      </c>
      <c r="G44" s="73">
        <v>7.42</v>
      </c>
      <c r="H44" s="74">
        <f>G44+(G44*H6)</f>
        <v>9.2750000000000004</v>
      </c>
      <c r="I44" s="75">
        <f t="shared" si="5"/>
        <v>7515.0687500000004</v>
      </c>
      <c r="J44" s="2"/>
      <c r="K44" s="31"/>
    </row>
    <row r="45" spans="1:11" ht="33.75" x14ac:dyDescent="0.25">
      <c r="A45" s="22" t="s">
        <v>79</v>
      </c>
      <c r="B45" s="76" t="s">
        <v>55</v>
      </c>
      <c r="C45" s="77" t="s">
        <v>32</v>
      </c>
      <c r="D45" s="70" t="s">
        <v>64</v>
      </c>
      <c r="E45" s="71" t="s">
        <v>56</v>
      </c>
      <c r="F45" s="72">
        <v>18.86</v>
      </c>
      <c r="G45" s="73">
        <v>359.66</v>
      </c>
      <c r="H45" s="74">
        <f>G45+(G45*H6)</f>
        <v>449.57500000000005</v>
      </c>
      <c r="I45" s="75">
        <f t="shared" ref="I45" si="7">F45*H45</f>
        <v>8478.9845000000005</v>
      </c>
      <c r="J45" s="2"/>
      <c r="K45" s="31"/>
    </row>
    <row r="46" spans="1:11" ht="56.25" x14ac:dyDescent="0.25">
      <c r="A46" s="22" t="s">
        <v>80</v>
      </c>
      <c r="B46" s="76" t="s">
        <v>88</v>
      </c>
      <c r="C46" s="78" t="s">
        <v>32</v>
      </c>
      <c r="D46" s="70" t="s">
        <v>223</v>
      </c>
      <c r="E46" s="71" t="s">
        <v>89</v>
      </c>
      <c r="F46" s="72">
        <v>142.13999999999999</v>
      </c>
      <c r="G46" s="73">
        <v>186.03</v>
      </c>
      <c r="H46" s="74">
        <f>G46+(G46*H6)</f>
        <v>232.53749999999999</v>
      </c>
      <c r="I46" s="75">
        <f t="shared" ref="I46" si="8">F46*H46</f>
        <v>33052.880249999995</v>
      </c>
      <c r="J46" s="2"/>
      <c r="K46" s="31"/>
    </row>
    <row r="47" spans="1:11" ht="45" x14ac:dyDescent="0.25">
      <c r="A47" s="22" t="s">
        <v>81</v>
      </c>
      <c r="B47" s="76" t="s">
        <v>150</v>
      </c>
      <c r="C47" s="103" t="s">
        <v>32</v>
      </c>
      <c r="D47" s="70" t="s">
        <v>149</v>
      </c>
      <c r="E47" s="83" t="s">
        <v>89</v>
      </c>
      <c r="F47" s="88">
        <v>21.12</v>
      </c>
      <c r="G47" s="105">
        <v>62.91</v>
      </c>
      <c r="H47" s="74">
        <f>G47+(G47*H6)</f>
        <v>78.637499999999989</v>
      </c>
      <c r="I47" s="75">
        <f t="shared" ref="I47" si="9">F47*H47</f>
        <v>1660.8239999999998</v>
      </c>
      <c r="J47" s="2"/>
      <c r="K47" s="31"/>
    </row>
    <row r="48" spans="1:11" ht="33.75" x14ac:dyDescent="0.25">
      <c r="A48" s="22" t="s">
        <v>84</v>
      </c>
      <c r="B48" s="76" t="s">
        <v>191</v>
      </c>
      <c r="C48" s="103" t="s">
        <v>69</v>
      </c>
      <c r="D48" s="70" t="s">
        <v>190</v>
      </c>
      <c r="E48" s="83" t="s">
        <v>89</v>
      </c>
      <c r="F48" s="88">
        <v>15.9</v>
      </c>
      <c r="G48" s="105">
        <v>192.37</v>
      </c>
      <c r="H48" s="74">
        <f>G48+(G48*H6)</f>
        <v>240.46250000000001</v>
      </c>
      <c r="I48" s="75">
        <f t="shared" ref="I48" si="10">F48*H48</f>
        <v>3823.3537500000002</v>
      </c>
      <c r="J48" s="2"/>
      <c r="K48" s="31"/>
    </row>
    <row r="49" spans="1:11" ht="33.75" x14ac:dyDescent="0.25">
      <c r="A49" s="22" t="s">
        <v>85</v>
      </c>
      <c r="B49" s="76">
        <v>97084</v>
      </c>
      <c r="C49" s="103" t="s">
        <v>69</v>
      </c>
      <c r="D49" s="70" t="s">
        <v>200</v>
      </c>
      <c r="E49" s="83" t="s">
        <v>89</v>
      </c>
      <c r="F49" s="88">
        <v>43.2</v>
      </c>
      <c r="G49" s="105">
        <v>0.42</v>
      </c>
      <c r="H49" s="74">
        <f>G49+(G49*H6)</f>
        <v>0.52500000000000002</v>
      </c>
      <c r="I49" s="75">
        <f t="shared" ref="I49" si="11">F49*H49</f>
        <v>22.680000000000003</v>
      </c>
      <c r="J49" s="2"/>
      <c r="K49" s="31"/>
    </row>
    <row r="50" spans="1:11" ht="22.5" x14ac:dyDescent="0.25">
      <c r="A50" s="22" t="s">
        <v>109</v>
      </c>
      <c r="B50" s="76">
        <v>97088</v>
      </c>
      <c r="C50" s="103" t="s">
        <v>69</v>
      </c>
      <c r="D50" s="70" t="s">
        <v>201</v>
      </c>
      <c r="E50" s="83" t="s">
        <v>52</v>
      </c>
      <c r="F50" s="88">
        <v>63.93</v>
      </c>
      <c r="G50" s="105">
        <v>23.97</v>
      </c>
      <c r="H50" s="74">
        <f>G50+(G50*H6)</f>
        <v>29.962499999999999</v>
      </c>
      <c r="I50" s="75">
        <f t="shared" ref="I50" si="12">F50*H50</f>
        <v>1915.5026249999999</v>
      </c>
      <c r="J50" s="2"/>
      <c r="K50" s="31"/>
    </row>
    <row r="51" spans="1:11" ht="33.75" x14ac:dyDescent="0.25">
      <c r="A51" s="22" t="s">
        <v>118</v>
      </c>
      <c r="B51" s="76">
        <v>97094</v>
      </c>
      <c r="C51" s="103" t="s">
        <v>69</v>
      </c>
      <c r="D51" s="70" t="s">
        <v>202</v>
      </c>
      <c r="E51" s="83" t="s">
        <v>90</v>
      </c>
      <c r="F51" s="88">
        <v>7.77</v>
      </c>
      <c r="G51" s="105">
        <v>411.68</v>
      </c>
      <c r="H51" s="74">
        <f>G51+(G51*H6)</f>
        <v>514.6</v>
      </c>
      <c r="I51" s="75">
        <f t="shared" ref="I51" si="13">F51*H51</f>
        <v>3998.442</v>
      </c>
      <c r="J51" s="2"/>
      <c r="K51" s="31"/>
    </row>
    <row r="52" spans="1:11" ht="56.25" x14ac:dyDescent="0.25">
      <c r="A52" s="22" t="s">
        <v>119</v>
      </c>
      <c r="B52" s="76" t="s">
        <v>148</v>
      </c>
      <c r="C52" s="103" t="s">
        <v>32</v>
      </c>
      <c r="D52" s="70" t="s">
        <v>224</v>
      </c>
      <c r="E52" s="83" t="s">
        <v>89</v>
      </c>
      <c r="F52" s="88">
        <v>20.239999999999998</v>
      </c>
      <c r="G52" s="105">
        <v>62.91</v>
      </c>
      <c r="H52" s="74">
        <f>G52+(G52*H6)</f>
        <v>78.637499999999989</v>
      </c>
      <c r="I52" s="75">
        <f t="shared" ref="I52" si="14">F52*H52</f>
        <v>1591.6229999999996</v>
      </c>
      <c r="J52" s="2"/>
      <c r="K52" s="31"/>
    </row>
    <row r="53" spans="1:11" ht="33.75" x14ac:dyDescent="0.25">
      <c r="A53" s="22" t="s">
        <v>125</v>
      </c>
      <c r="B53" s="76" t="s">
        <v>204</v>
      </c>
      <c r="C53" s="103" t="s">
        <v>32</v>
      </c>
      <c r="D53" s="70" t="s">
        <v>203</v>
      </c>
      <c r="E53" s="83" t="s">
        <v>89</v>
      </c>
      <c r="F53" s="88">
        <v>41.36</v>
      </c>
      <c r="G53" s="105">
        <v>23.69</v>
      </c>
      <c r="H53" s="74">
        <f>G53+(G53*H6)</f>
        <v>29.612500000000001</v>
      </c>
      <c r="I53" s="75">
        <f t="shared" ref="I53" si="15">F53*H53</f>
        <v>1224.7729999999999</v>
      </c>
      <c r="J53" s="2"/>
      <c r="K53" s="31"/>
    </row>
    <row r="54" spans="1:11" ht="15" customHeight="1" x14ac:dyDescent="0.25">
      <c r="A54" s="21"/>
      <c r="B54" s="22"/>
      <c r="C54" s="22"/>
      <c r="D54" s="68" t="s">
        <v>3</v>
      </c>
      <c r="E54" s="122">
        <f>SUM(I41:I53)</f>
        <v>77256.891374999963</v>
      </c>
      <c r="F54" s="123"/>
      <c r="G54" s="123"/>
      <c r="H54" s="123"/>
      <c r="I54" s="124"/>
      <c r="J54" s="2"/>
      <c r="K54" s="31"/>
    </row>
    <row r="55" spans="1:11" ht="15" customHeight="1" x14ac:dyDescent="0.25">
      <c r="A55" s="113"/>
      <c r="B55" s="114"/>
      <c r="C55" s="114"/>
      <c r="D55" s="114"/>
      <c r="E55" s="114"/>
      <c r="F55" s="114"/>
      <c r="G55" s="114"/>
      <c r="H55" s="114"/>
      <c r="I55" s="115"/>
      <c r="J55" s="2"/>
      <c r="K55" s="31"/>
    </row>
    <row r="56" spans="1:11" x14ac:dyDescent="0.25">
      <c r="A56" s="47">
        <v>7</v>
      </c>
      <c r="B56" s="119" t="s">
        <v>139</v>
      </c>
      <c r="C56" s="120"/>
      <c r="D56" s="120"/>
      <c r="E56" s="120"/>
      <c r="F56" s="120"/>
      <c r="G56" s="120"/>
      <c r="H56" s="120"/>
      <c r="I56" s="121"/>
      <c r="J56" s="2"/>
      <c r="K56" s="31"/>
    </row>
    <row r="57" spans="1:11" ht="33.75" x14ac:dyDescent="0.25">
      <c r="A57" s="22" t="s">
        <v>82</v>
      </c>
      <c r="B57" s="22" t="s">
        <v>142</v>
      </c>
      <c r="C57" s="101" t="s">
        <v>32</v>
      </c>
      <c r="D57" s="34" t="s">
        <v>141</v>
      </c>
      <c r="E57" s="23" t="s">
        <v>40</v>
      </c>
      <c r="F57" s="24">
        <v>112.97</v>
      </c>
      <c r="G57" s="58">
        <v>20.07</v>
      </c>
      <c r="H57" s="61">
        <f>G57+(G57*H6)</f>
        <v>25.087499999999999</v>
      </c>
      <c r="I57" s="60">
        <f>F57*H57</f>
        <v>2834.1348749999997</v>
      </c>
      <c r="J57" s="2"/>
      <c r="K57" s="31"/>
    </row>
    <row r="58" spans="1:11" ht="22.5" x14ac:dyDescent="0.25">
      <c r="A58" s="22" t="s">
        <v>130</v>
      </c>
      <c r="B58" s="22" t="s">
        <v>144</v>
      </c>
      <c r="C58" s="101" t="s">
        <v>32</v>
      </c>
      <c r="D58" s="34" t="s">
        <v>143</v>
      </c>
      <c r="E58" s="23" t="s">
        <v>39</v>
      </c>
      <c r="F58" s="24">
        <v>11</v>
      </c>
      <c r="G58" s="58">
        <v>19.97</v>
      </c>
      <c r="H58" s="61">
        <f>G58+(G58*H6)</f>
        <v>24.962499999999999</v>
      </c>
      <c r="I58" s="60">
        <f t="shared" ref="I58:I61" si="16">F58*H58</f>
        <v>274.58749999999998</v>
      </c>
      <c r="J58" s="2"/>
      <c r="K58" s="31"/>
    </row>
    <row r="59" spans="1:11" ht="33.75" x14ac:dyDescent="0.25">
      <c r="A59" s="22" t="s">
        <v>131</v>
      </c>
      <c r="B59" s="102" t="s">
        <v>146</v>
      </c>
      <c r="C59" s="76" t="s">
        <v>32</v>
      </c>
      <c r="D59" s="70" t="s">
        <v>145</v>
      </c>
      <c r="E59" s="71" t="s">
        <v>39</v>
      </c>
      <c r="F59" s="72">
        <v>2</v>
      </c>
      <c r="G59" s="73">
        <v>27.58</v>
      </c>
      <c r="H59" s="74">
        <f>G59+(G59*H6)</f>
        <v>34.474999999999994</v>
      </c>
      <c r="I59" s="75">
        <f t="shared" si="16"/>
        <v>68.949999999999989</v>
      </c>
      <c r="J59" s="2"/>
      <c r="K59" s="31"/>
    </row>
    <row r="60" spans="1:11" ht="33.75" x14ac:dyDescent="0.25">
      <c r="A60" s="22" t="s">
        <v>132</v>
      </c>
      <c r="B60" s="22" t="s">
        <v>124</v>
      </c>
      <c r="C60" s="101" t="s">
        <v>32</v>
      </c>
      <c r="D60" s="70" t="s">
        <v>123</v>
      </c>
      <c r="E60" s="23" t="s">
        <v>39</v>
      </c>
      <c r="F60" s="72">
        <v>5</v>
      </c>
      <c r="G60" s="73">
        <v>97.99</v>
      </c>
      <c r="H60" s="74">
        <f>G60+(G60*H6)</f>
        <v>122.4875</v>
      </c>
      <c r="I60" s="75">
        <f t="shared" si="16"/>
        <v>612.4375</v>
      </c>
      <c r="J60" s="2"/>
      <c r="K60" s="31"/>
    </row>
    <row r="61" spans="1:11" s="99" customFormat="1" ht="56.25" x14ac:dyDescent="0.25">
      <c r="A61" s="22" t="s">
        <v>133</v>
      </c>
      <c r="B61" s="76" t="s">
        <v>156</v>
      </c>
      <c r="C61" s="103" t="s">
        <v>32</v>
      </c>
      <c r="D61" s="70" t="s">
        <v>155</v>
      </c>
      <c r="E61" s="71" t="s">
        <v>39</v>
      </c>
      <c r="F61" s="72">
        <v>1</v>
      </c>
      <c r="G61" s="73">
        <v>226.31</v>
      </c>
      <c r="H61" s="74">
        <f>G61+(G61*H6)</f>
        <v>282.88749999999999</v>
      </c>
      <c r="I61" s="75">
        <f t="shared" si="16"/>
        <v>282.88749999999999</v>
      </c>
      <c r="J61" s="97"/>
      <c r="K61" s="98"/>
    </row>
    <row r="62" spans="1:11" ht="15" customHeight="1" x14ac:dyDescent="0.25">
      <c r="A62" s="21"/>
      <c r="B62" s="22"/>
      <c r="C62" s="22"/>
      <c r="D62" s="104" t="s">
        <v>3</v>
      </c>
      <c r="E62" s="122">
        <f>SUM(I57:I61)</f>
        <v>4072.9973749999995</v>
      </c>
      <c r="F62" s="123"/>
      <c r="G62" s="123"/>
      <c r="H62" s="123"/>
      <c r="I62" s="124"/>
      <c r="J62" s="2"/>
      <c r="K62" s="31"/>
    </row>
    <row r="63" spans="1:11" ht="15" customHeight="1" x14ac:dyDescent="0.25">
      <c r="A63" s="113"/>
      <c r="B63" s="114"/>
      <c r="C63" s="114"/>
      <c r="D63" s="114"/>
      <c r="E63" s="114"/>
      <c r="F63" s="114"/>
      <c r="G63" s="114"/>
      <c r="H63" s="114"/>
      <c r="I63" s="115"/>
      <c r="J63" s="2"/>
      <c r="K63" s="31"/>
    </row>
    <row r="64" spans="1:11" ht="13.5" customHeight="1" x14ac:dyDescent="0.25">
      <c r="A64" s="47">
        <v>8</v>
      </c>
      <c r="B64" s="119" t="s">
        <v>140</v>
      </c>
      <c r="C64" s="120"/>
      <c r="D64" s="120"/>
      <c r="E64" s="120"/>
      <c r="F64" s="120"/>
      <c r="G64" s="120"/>
      <c r="H64" s="120"/>
      <c r="I64" s="121"/>
      <c r="J64" s="2"/>
      <c r="K64" s="31"/>
    </row>
    <row r="65" spans="1:11" ht="33.75" x14ac:dyDescent="0.25">
      <c r="A65" s="22" t="s">
        <v>163</v>
      </c>
      <c r="B65" s="76" t="s">
        <v>120</v>
      </c>
      <c r="C65" s="76" t="s">
        <v>32</v>
      </c>
      <c r="D65" s="87" t="s">
        <v>126</v>
      </c>
      <c r="E65" s="71" t="s">
        <v>39</v>
      </c>
      <c r="F65" s="88">
        <v>2</v>
      </c>
      <c r="G65" s="73">
        <v>189.82</v>
      </c>
      <c r="H65" s="74">
        <f>G65+(G65*H6)</f>
        <v>237.27499999999998</v>
      </c>
      <c r="I65" s="75">
        <f t="shared" ref="I65" si="17">F65*H65</f>
        <v>474.54999999999995</v>
      </c>
      <c r="J65" s="2"/>
      <c r="K65" s="31"/>
    </row>
    <row r="66" spans="1:11" ht="33.75" x14ac:dyDescent="0.25">
      <c r="A66" s="22" t="s">
        <v>164</v>
      </c>
      <c r="B66" s="76" t="s">
        <v>122</v>
      </c>
      <c r="C66" s="76" t="s">
        <v>32</v>
      </c>
      <c r="D66" s="87" t="s">
        <v>121</v>
      </c>
      <c r="E66" s="71" t="s">
        <v>40</v>
      </c>
      <c r="F66" s="88">
        <v>8</v>
      </c>
      <c r="G66" s="73">
        <v>190.82</v>
      </c>
      <c r="H66" s="74">
        <f>G66+(G66*H6)</f>
        <v>238.52499999999998</v>
      </c>
      <c r="I66" s="75">
        <f t="shared" ref="I66" si="18">F66*H66</f>
        <v>1908.1999999999998</v>
      </c>
      <c r="J66" s="2"/>
      <c r="K66" s="31"/>
    </row>
    <row r="67" spans="1:11" ht="33.75" x14ac:dyDescent="0.25">
      <c r="A67" s="22" t="s">
        <v>165</v>
      </c>
      <c r="B67" s="76" t="s">
        <v>124</v>
      </c>
      <c r="C67" s="76" t="s">
        <v>32</v>
      </c>
      <c r="D67" s="87" t="s">
        <v>123</v>
      </c>
      <c r="E67" s="71" t="s">
        <v>39</v>
      </c>
      <c r="F67" s="88">
        <v>22</v>
      </c>
      <c r="G67" s="73">
        <v>97.99</v>
      </c>
      <c r="H67" s="74">
        <f>G67+(G67*H6)</f>
        <v>122.4875</v>
      </c>
      <c r="I67" s="75">
        <f t="shared" ref="I67" si="19">F67*H67</f>
        <v>2694.7249999999999</v>
      </c>
      <c r="J67" s="2"/>
      <c r="K67" s="31"/>
    </row>
    <row r="68" spans="1:11" ht="22.5" x14ac:dyDescent="0.25">
      <c r="A68" s="22" t="s">
        <v>166</v>
      </c>
      <c r="B68" s="76" t="s">
        <v>108</v>
      </c>
      <c r="C68" s="76" t="s">
        <v>32</v>
      </c>
      <c r="D68" s="87" t="s">
        <v>107</v>
      </c>
      <c r="E68" s="71" t="s">
        <v>40</v>
      </c>
      <c r="F68" s="88">
        <v>231.37</v>
      </c>
      <c r="G68" s="73">
        <v>20.82</v>
      </c>
      <c r="H68" s="74">
        <f>G68+(G68*H6)</f>
        <v>26.024999999999999</v>
      </c>
      <c r="I68" s="75">
        <f t="shared" ref="I68" si="20">F68*H68</f>
        <v>6021.4042499999996</v>
      </c>
      <c r="J68" s="2"/>
      <c r="K68" s="31"/>
    </row>
    <row r="69" spans="1:11" s="99" customFormat="1" ht="45" x14ac:dyDescent="0.25">
      <c r="A69" s="22" t="s">
        <v>167</v>
      </c>
      <c r="B69" s="76" t="s">
        <v>209</v>
      </c>
      <c r="C69" s="76" t="s">
        <v>32</v>
      </c>
      <c r="D69" s="87" t="s">
        <v>210</v>
      </c>
      <c r="E69" s="71" t="s">
        <v>40</v>
      </c>
      <c r="F69" s="88">
        <v>509.05</v>
      </c>
      <c r="G69" s="73">
        <v>5.72</v>
      </c>
      <c r="H69" s="74">
        <f>G69+(G69*H6)</f>
        <v>7.1499999999999995</v>
      </c>
      <c r="I69" s="75">
        <f t="shared" ref="I69:I78" si="21">F69*H69</f>
        <v>3639.7075</v>
      </c>
      <c r="J69" s="97"/>
      <c r="K69" s="98"/>
    </row>
    <row r="70" spans="1:11" s="99" customFormat="1" ht="45" x14ac:dyDescent="0.25">
      <c r="A70" s="22" t="s">
        <v>168</v>
      </c>
      <c r="B70" s="76" t="s">
        <v>104</v>
      </c>
      <c r="C70" s="76" t="s">
        <v>32</v>
      </c>
      <c r="D70" s="87" t="s">
        <v>105</v>
      </c>
      <c r="E70" s="71" t="s">
        <v>40</v>
      </c>
      <c r="F70" s="88">
        <v>41.43</v>
      </c>
      <c r="G70" s="73">
        <v>6.55</v>
      </c>
      <c r="H70" s="74">
        <f>G70+(G70*H6)</f>
        <v>8.1875</v>
      </c>
      <c r="I70" s="75">
        <f t="shared" si="21"/>
        <v>339.208125</v>
      </c>
      <c r="J70" s="97"/>
      <c r="K70" s="98"/>
    </row>
    <row r="71" spans="1:11" s="91" customFormat="1" ht="33.75" x14ac:dyDescent="0.25">
      <c r="A71" s="22" t="s">
        <v>169</v>
      </c>
      <c r="B71" s="102">
        <v>100619</v>
      </c>
      <c r="C71" s="107" t="s">
        <v>69</v>
      </c>
      <c r="D71" s="106" t="s">
        <v>147</v>
      </c>
      <c r="E71" s="71" t="s">
        <v>39</v>
      </c>
      <c r="F71" s="88">
        <v>14</v>
      </c>
      <c r="G71" s="73">
        <v>470.91</v>
      </c>
      <c r="H71" s="74">
        <f>G71+(G71*H6)</f>
        <v>588.63750000000005</v>
      </c>
      <c r="I71" s="75">
        <f t="shared" ref="I71" si="22">F71*H71</f>
        <v>8240.9250000000011</v>
      </c>
      <c r="J71" s="89"/>
      <c r="K71" s="90"/>
    </row>
    <row r="72" spans="1:11" s="91" customFormat="1" ht="45" x14ac:dyDescent="0.25">
      <c r="A72" s="22" t="s">
        <v>170</v>
      </c>
      <c r="B72" s="76" t="s">
        <v>112</v>
      </c>
      <c r="C72" s="86" t="s">
        <v>32</v>
      </c>
      <c r="D72" s="111" t="s">
        <v>111</v>
      </c>
      <c r="E72" s="71" t="s">
        <v>39</v>
      </c>
      <c r="F72" s="88">
        <v>14</v>
      </c>
      <c r="G72" s="73">
        <v>12.93</v>
      </c>
      <c r="H72" s="74">
        <f>G72+(G72*H6)</f>
        <v>16.162500000000001</v>
      </c>
      <c r="I72" s="75">
        <f t="shared" ref="I72" si="23">F72*H72</f>
        <v>226.27500000000003</v>
      </c>
      <c r="J72" s="89"/>
      <c r="K72" s="90"/>
    </row>
    <row r="73" spans="1:11" s="91" customFormat="1" ht="22.5" customHeight="1" x14ac:dyDescent="0.25">
      <c r="A73" s="22" t="s">
        <v>171</v>
      </c>
      <c r="B73" s="76" t="s">
        <v>115</v>
      </c>
      <c r="C73" s="86" t="s">
        <v>32</v>
      </c>
      <c r="D73" s="112" t="s">
        <v>225</v>
      </c>
      <c r="E73" s="71" t="s">
        <v>39</v>
      </c>
      <c r="F73" s="88">
        <v>1</v>
      </c>
      <c r="G73" s="73">
        <v>41.75</v>
      </c>
      <c r="H73" s="74">
        <f>G73+(G73*H6)</f>
        <v>52.1875</v>
      </c>
      <c r="I73" s="75">
        <f t="shared" ref="I73" si="24">F73*H73</f>
        <v>52.1875</v>
      </c>
      <c r="J73" s="89"/>
      <c r="K73" s="90"/>
    </row>
    <row r="74" spans="1:11" ht="22.5" customHeight="1" x14ac:dyDescent="0.25">
      <c r="A74" s="22" t="s">
        <v>172</v>
      </c>
      <c r="B74" s="76" t="s">
        <v>106</v>
      </c>
      <c r="C74" s="76" t="s">
        <v>32</v>
      </c>
      <c r="D74" s="87" t="s">
        <v>226</v>
      </c>
      <c r="E74" s="71" t="s">
        <v>39</v>
      </c>
      <c r="F74" s="88">
        <v>1</v>
      </c>
      <c r="G74" s="73">
        <v>41.12</v>
      </c>
      <c r="H74" s="74">
        <f>G74+(G74*H6)</f>
        <v>51.4</v>
      </c>
      <c r="I74" s="75">
        <f t="shared" si="21"/>
        <v>51.4</v>
      </c>
      <c r="J74" s="2"/>
      <c r="K74" s="31"/>
    </row>
    <row r="75" spans="1:11" ht="45" x14ac:dyDescent="0.25">
      <c r="A75" s="22" t="s">
        <v>173</v>
      </c>
      <c r="B75" s="76" t="s">
        <v>117</v>
      </c>
      <c r="C75" s="76" t="s">
        <v>32</v>
      </c>
      <c r="D75" s="87" t="s">
        <v>116</v>
      </c>
      <c r="E75" s="71" t="s">
        <v>39</v>
      </c>
      <c r="F75" s="88">
        <v>1</v>
      </c>
      <c r="G75" s="73">
        <v>110.23</v>
      </c>
      <c r="H75" s="74">
        <f>G75+(G75*H6)</f>
        <v>137.78749999999999</v>
      </c>
      <c r="I75" s="75">
        <f t="shared" si="21"/>
        <v>137.78749999999999</v>
      </c>
      <c r="J75" s="2"/>
      <c r="K75" s="31"/>
    </row>
    <row r="76" spans="1:11" ht="33.75" x14ac:dyDescent="0.25">
      <c r="A76" s="22" t="s">
        <v>174</v>
      </c>
      <c r="B76" s="76">
        <v>101632</v>
      </c>
      <c r="C76" s="76" t="s">
        <v>69</v>
      </c>
      <c r="D76" s="87" t="s">
        <v>110</v>
      </c>
      <c r="E76" s="71" t="s">
        <v>39</v>
      </c>
      <c r="F76" s="88">
        <v>1</v>
      </c>
      <c r="G76" s="73">
        <v>23.04</v>
      </c>
      <c r="H76" s="74">
        <f>G76+(G76*H6)</f>
        <v>28.799999999999997</v>
      </c>
      <c r="I76" s="75">
        <f t="shared" ref="I76" si="25">F76*H76</f>
        <v>28.799999999999997</v>
      </c>
      <c r="J76" s="2"/>
      <c r="K76" s="31"/>
    </row>
    <row r="77" spans="1:11" ht="22.5" x14ac:dyDescent="0.25">
      <c r="A77" s="22" t="s">
        <v>175</v>
      </c>
      <c r="B77" s="76" t="s">
        <v>207</v>
      </c>
      <c r="C77" s="76" t="s">
        <v>206</v>
      </c>
      <c r="D77" s="87" t="s">
        <v>205</v>
      </c>
      <c r="E77" s="71" t="s">
        <v>39</v>
      </c>
      <c r="F77" s="88">
        <v>8</v>
      </c>
      <c r="G77" s="73">
        <v>64.900000000000006</v>
      </c>
      <c r="H77" s="74">
        <f>G77+(G77*H6)</f>
        <v>81.125</v>
      </c>
      <c r="I77" s="75">
        <f t="shared" ref="I77" si="26">F77*H77</f>
        <v>649</v>
      </c>
      <c r="J77" s="2"/>
      <c r="K77" s="31"/>
    </row>
    <row r="78" spans="1:11" ht="33.75" x14ac:dyDescent="0.25">
      <c r="A78" s="22" t="s">
        <v>208</v>
      </c>
      <c r="B78" s="76" t="s">
        <v>114</v>
      </c>
      <c r="C78" s="76" t="s">
        <v>32</v>
      </c>
      <c r="D78" s="87" t="s">
        <v>113</v>
      </c>
      <c r="E78" s="71" t="s">
        <v>39</v>
      </c>
      <c r="F78" s="88">
        <v>1</v>
      </c>
      <c r="G78" s="73">
        <v>171.79</v>
      </c>
      <c r="H78" s="74">
        <f>G78+(G78*H6)</f>
        <v>214.73749999999998</v>
      </c>
      <c r="I78" s="75">
        <f t="shared" si="21"/>
        <v>214.73749999999998</v>
      </c>
      <c r="J78" s="2"/>
      <c r="K78" s="31"/>
    </row>
    <row r="79" spans="1:11" ht="13.5" customHeight="1" x14ac:dyDescent="0.25">
      <c r="A79" s="21"/>
      <c r="B79" s="22"/>
      <c r="C79" s="22"/>
      <c r="D79" s="84" t="s">
        <v>3</v>
      </c>
      <c r="E79" s="122">
        <f>SUM(I65:I78)</f>
        <v>24678.907375000003</v>
      </c>
      <c r="F79" s="123"/>
      <c r="G79" s="123"/>
      <c r="H79" s="123"/>
      <c r="I79" s="124"/>
      <c r="J79" s="2"/>
      <c r="K79" s="31"/>
    </row>
    <row r="80" spans="1:11" ht="15" customHeight="1" x14ac:dyDescent="0.25">
      <c r="A80" s="113"/>
      <c r="B80" s="114"/>
      <c r="C80" s="114"/>
      <c r="D80" s="114"/>
      <c r="E80" s="114"/>
      <c r="F80" s="114"/>
      <c r="G80" s="114"/>
      <c r="H80" s="114"/>
      <c r="I80" s="115"/>
      <c r="J80" s="2"/>
      <c r="K80" s="31"/>
    </row>
    <row r="81" spans="1:11" ht="13.5" customHeight="1" x14ac:dyDescent="0.25">
      <c r="A81" s="47">
        <v>9</v>
      </c>
      <c r="B81" s="119" t="s">
        <v>46</v>
      </c>
      <c r="C81" s="120"/>
      <c r="D81" s="120"/>
      <c r="E81" s="120"/>
      <c r="F81" s="120"/>
      <c r="G81" s="120"/>
      <c r="H81" s="120"/>
      <c r="I81" s="121"/>
      <c r="J81" s="2"/>
      <c r="K81" s="31"/>
    </row>
    <row r="82" spans="1:11" ht="63" customHeight="1" x14ac:dyDescent="0.25">
      <c r="A82" s="22" t="s">
        <v>176</v>
      </c>
      <c r="B82" s="22" t="s">
        <v>137</v>
      </c>
      <c r="C82" s="57" t="s">
        <v>32</v>
      </c>
      <c r="D82" s="34" t="s">
        <v>134</v>
      </c>
      <c r="E82" s="23" t="s">
        <v>40</v>
      </c>
      <c r="F82" s="24">
        <v>137.83000000000001</v>
      </c>
      <c r="G82" s="58">
        <v>52.54</v>
      </c>
      <c r="H82" s="61">
        <f>G82+(G82*H6)</f>
        <v>65.674999999999997</v>
      </c>
      <c r="I82" s="60">
        <f t="shared" ref="I82" si="27">F82*H82</f>
        <v>9051.9852499999997</v>
      </c>
      <c r="J82" s="2"/>
      <c r="K82" s="31"/>
    </row>
    <row r="83" spans="1:11" ht="67.5" x14ac:dyDescent="0.25">
      <c r="A83" s="22" t="s">
        <v>177</v>
      </c>
      <c r="B83" s="22" t="s">
        <v>136</v>
      </c>
      <c r="C83" s="96" t="s">
        <v>32</v>
      </c>
      <c r="D83" s="34" t="s">
        <v>135</v>
      </c>
      <c r="E83" s="23" t="s">
        <v>40</v>
      </c>
      <c r="F83" s="24">
        <v>137.83000000000001</v>
      </c>
      <c r="G83" s="58">
        <v>23.68</v>
      </c>
      <c r="H83" s="61">
        <f>G83+(G83*H6)</f>
        <v>29.6</v>
      </c>
      <c r="I83" s="60">
        <f t="shared" ref="I83" si="28">F83*H83</f>
        <v>4079.7680000000005</v>
      </c>
      <c r="J83" s="2"/>
      <c r="K83" s="31"/>
    </row>
    <row r="84" spans="1:11" ht="33.75" x14ac:dyDescent="0.25">
      <c r="A84" s="22" t="s">
        <v>178</v>
      </c>
      <c r="B84" s="22">
        <v>94266</v>
      </c>
      <c r="C84" s="96" t="s">
        <v>69</v>
      </c>
      <c r="D84" s="34" t="s">
        <v>138</v>
      </c>
      <c r="E84" s="23" t="s">
        <v>40</v>
      </c>
      <c r="F84" s="24">
        <v>77.430000000000007</v>
      </c>
      <c r="G84" s="58">
        <v>67.650000000000006</v>
      </c>
      <c r="H84" s="61">
        <f>G84+(G84*H6)</f>
        <v>84.5625</v>
      </c>
      <c r="I84" s="60">
        <f t="shared" ref="I84" si="29">F84*H84</f>
        <v>6547.6743750000005</v>
      </c>
      <c r="J84" s="2"/>
      <c r="K84" s="31"/>
    </row>
    <row r="85" spans="1:11" ht="56.25" x14ac:dyDescent="0.25">
      <c r="A85" s="22" t="s">
        <v>179</v>
      </c>
      <c r="B85" s="22" t="s">
        <v>128</v>
      </c>
      <c r="C85" s="92" t="s">
        <v>32</v>
      </c>
      <c r="D85" s="34" t="s">
        <v>127</v>
      </c>
      <c r="E85" s="23" t="s">
        <v>5</v>
      </c>
      <c r="F85" s="24">
        <v>0.48</v>
      </c>
      <c r="G85" s="58">
        <v>61.62</v>
      </c>
      <c r="H85" s="61">
        <f>G85+(G85*H6)</f>
        <v>77.024999999999991</v>
      </c>
      <c r="I85" s="60">
        <f t="shared" ref="I85" si="30">F85*H85</f>
        <v>36.971999999999994</v>
      </c>
      <c r="J85" s="2"/>
      <c r="K85" s="31"/>
    </row>
    <row r="86" spans="1:11" s="99" customFormat="1" ht="56.25" x14ac:dyDescent="0.25">
      <c r="A86" s="22" t="s">
        <v>180</v>
      </c>
      <c r="B86" s="76" t="s">
        <v>47</v>
      </c>
      <c r="C86" s="95" t="s">
        <v>32</v>
      </c>
      <c r="D86" s="70" t="s">
        <v>65</v>
      </c>
      <c r="E86" s="71" t="s">
        <v>5</v>
      </c>
      <c r="F86" s="72">
        <v>1.1200000000000001</v>
      </c>
      <c r="G86" s="73">
        <v>61.62</v>
      </c>
      <c r="H86" s="74">
        <f>G86+(G86*H6)</f>
        <v>77.024999999999991</v>
      </c>
      <c r="I86" s="75">
        <f>F86*H86</f>
        <v>86.268000000000001</v>
      </c>
      <c r="J86" s="97"/>
      <c r="K86" s="98"/>
    </row>
    <row r="87" spans="1:11" ht="22.5" x14ac:dyDescent="0.25">
      <c r="A87" s="22" t="s">
        <v>181</v>
      </c>
      <c r="B87" s="22" t="s">
        <v>48</v>
      </c>
      <c r="C87" s="57" t="s">
        <v>32</v>
      </c>
      <c r="D87" s="34" t="s">
        <v>66</v>
      </c>
      <c r="E87" s="23" t="s">
        <v>5</v>
      </c>
      <c r="F87" s="24">
        <v>578.63</v>
      </c>
      <c r="G87" s="58">
        <v>57.37</v>
      </c>
      <c r="H87" s="61">
        <f>G87+(G87*H6)</f>
        <v>71.712499999999991</v>
      </c>
      <c r="I87" s="60">
        <f t="shared" ref="I87" si="31">F87*H87</f>
        <v>41495.003874999995</v>
      </c>
      <c r="J87" s="2"/>
      <c r="K87" s="31"/>
    </row>
    <row r="88" spans="1:11" ht="33.75" x14ac:dyDescent="0.25">
      <c r="A88" s="22" t="s">
        <v>182</v>
      </c>
      <c r="B88" s="22" t="s">
        <v>49</v>
      </c>
      <c r="C88" s="66" t="s">
        <v>32</v>
      </c>
      <c r="D88" s="34" t="s">
        <v>67</v>
      </c>
      <c r="E88" s="23" t="s">
        <v>39</v>
      </c>
      <c r="F88" s="24">
        <v>4</v>
      </c>
      <c r="G88" s="58">
        <v>260.63</v>
      </c>
      <c r="H88" s="61">
        <f>G88+(G88*H6)</f>
        <v>325.78750000000002</v>
      </c>
      <c r="I88" s="60">
        <f>F88*H88</f>
        <v>1303.1500000000001</v>
      </c>
      <c r="J88" s="2"/>
      <c r="K88" s="31"/>
    </row>
    <row r="89" spans="1:11" s="99" customFormat="1" ht="67.5" x14ac:dyDescent="0.25">
      <c r="A89" s="22" t="s">
        <v>183</v>
      </c>
      <c r="B89" s="76">
        <v>42440</v>
      </c>
      <c r="C89" s="103" t="s">
        <v>69</v>
      </c>
      <c r="D89" s="70" t="s">
        <v>70</v>
      </c>
      <c r="E89" s="71" t="s">
        <v>39</v>
      </c>
      <c r="F89" s="72">
        <v>4</v>
      </c>
      <c r="G89" s="73">
        <v>707.48</v>
      </c>
      <c r="H89" s="74">
        <f>G89+(G89*H6)</f>
        <v>884.35</v>
      </c>
      <c r="I89" s="75">
        <f t="shared" ref="I89" si="32">F89*H89</f>
        <v>3537.4</v>
      </c>
      <c r="J89" s="97"/>
      <c r="K89" s="98"/>
    </row>
    <row r="90" spans="1:11" ht="22.5" x14ac:dyDescent="0.25">
      <c r="A90" s="22" t="s">
        <v>184</v>
      </c>
      <c r="B90" s="22">
        <v>99855</v>
      </c>
      <c r="C90" s="94" t="s">
        <v>69</v>
      </c>
      <c r="D90" s="70" t="s">
        <v>129</v>
      </c>
      <c r="E90" s="71" t="s">
        <v>40</v>
      </c>
      <c r="F90" s="72">
        <v>18.239999999999998</v>
      </c>
      <c r="G90" s="73">
        <v>81.48</v>
      </c>
      <c r="H90" s="74">
        <f>G90+(G90*H6)</f>
        <v>101.85000000000001</v>
      </c>
      <c r="I90" s="75">
        <f t="shared" ref="I90" si="33">F90*H90</f>
        <v>1857.7439999999999</v>
      </c>
      <c r="J90" s="2"/>
      <c r="K90" s="31"/>
    </row>
    <row r="91" spans="1:11" ht="33.75" x14ac:dyDescent="0.25">
      <c r="A91" s="22" t="s">
        <v>185</v>
      </c>
      <c r="B91" s="22" t="s">
        <v>92</v>
      </c>
      <c r="C91" s="79" t="s">
        <v>32</v>
      </c>
      <c r="D91" s="70" t="s">
        <v>91</v>
      </c>
      <c r="E91" s="71" t="s">
        <v>89</v>
      </c>
      <c r="F91" s="72">
        <v>147.36000000000001</v>
      </c>
      <c r="G91" s="73">
        <v>17.170000000000002</v>
      </c>
      <c r="H91" s="74">
        <f>G91+(G91*H6)</f>
        <v>21.462500000000002</v>
      </c>
      <c r="I91" s="75">
        <f t="shared" ref="I91" si="34">F91*H91</f>
        <v>3162.7140000000004</v>
      </c>
      <c r="J91" s="2"/>
      <c r="K91" s="31"/>
    </row>
    <row r="92" spans="1:11" ht="22.5" x14ac:dyDescent="0.25">
      <c r="A92" s="22" t="s">
        <v>186</v>
      </c>
      <c r="B92" s="22" t="s">
        <v>93</v>
      </c>
      <c r="C92" s="79" t="s">
        <v>32</v>
      </c>
      <c r="D92" s="70" t="s">
        <v>94</v>
      </c>
      <c r="E92" s="83" t="s">
        <v>40</v>
      </c>
      <c r="F92" s="72">
        <v>30.46</v>
      </c>
      <c r="G92" s="73">
        <v>150.62</v>
      </c>
      <c r="H92" s="74">
        <f>G92+(G92*H6)</f>
        <v>188.27500000000001</v>
      </c>
      <c r="I92" s="75">
        <f t="shared" ref="I92" si="35">F92*H92</f>
        <v>5734.8565000000008</v>
      </c>
      <c r="J92" s="2"/>
      <c r="K92" s="31"/>
    </row>
    <row r="93" spans="1:11" ht="33.75" x14ac:dyDescent="0.25">
      <c r="A93" s="22" t="s">
        <v>187</v>
      </c>
      <c r="B93" s="22">
        <v>98511</v>
      </c>
      <c r="C93" s="101" t="s">
        <v>69</v>
      </c>
      <c r="D93" s="70" t="s">
        <v>199</v>
      </c>
      <c r="E93" s="83" t="s">
        <v>40</v>
      </c>
      <c r="F93" s="72">
        <v>3</v>
      </c>
      <c r="G93" s="73">
        <v>106.94</v>
      </c>
      <c r="H93" s="74">
        <f>G93+(G93*H6)</f>
        <v>133.67500000000001</v>
      </c>
      <c r="I93" s="75">
        <f t="shared" ref="I93" si="36">F93*H93</f>
        <v>401.02500000000003</v>
      </c>
      <c r="J93" s="2"/>
      <c r="K93" s="31"/>
    </row>
    <row r="94" spans="1:11" ht="16.5" customHeight="1" x14ac:dyDescent="0.25">
      <c r="A94" s="127" t="s">
        <v>3</v>
      </c>
      <c r="B94" s="128"/>
      <c r="C94" s="128"/>
      <c r="D94" s="129"/>
      <c r="E94" s="122">
        <f>SUM(I82:I94)</f>
        <v>77294.561000000002</v>
      </c>
      <c r="F94" s="123"/>
      <c r="G94" s="123"/>
      <c r="H94" s="123"/>
      <c r="I94" s="124"/>
      <c r="J94" s="2"/>
      <c r="K94" s="31"/>
    </row>
    <row r="95" spans="1:11" ht="16.5" customHeight="1" x14ac:dyDescent="0.25">
      <c r="A95" s="113"/>
      <c r="B95" s="114"/>
      <c r="C95" s="114"/>
      <c r="D95" s="114"/>
      <c r="E95" s="114"/>
      <c r="F95" s="114"/>
      <c r="G95" s="114"/>
      <c r="H95" s="114"/>
      <c r="I95" s="115"/>
      <c r="J95" s="2"/>
      <c r="K95" s="31"/>
    </row>
    <row r="96" spans="1:11" x14ac:dyDescent="0.25">
      <c r="A96" s="47">
        <v>10</v>
      </c>
      <c r="B96" s="119" t="s">
        <v>218</v>
      </c>
      <c r="C96" s="120"/>
      <c r="D96" s="120"/>
      <c r="E96" s="120"/>
      <c r="F96" s="120"/>
      <c r="G96" s="120"/>
      <c r="H96" s="120"/>
      <c r="I96" s="121"/>
      <c r="J96" s="2"/>
      <c r="K96" s="31"/>
    </row>
    <row r="97" spans="1:11" ht="22.5" x14ac:dyDescent="0.25">
      <c r="A97" s="22" t="s">
        <v>188</v>
      </c>
      <c r="B97" s="76" t="s">
        <v>72</v>
      </c>
      <c r="C97" s="103" t="s">
        <v>32</v>
      </c>
      <c r="D97" s="70" t="s">
        <v>87</v>
      </c>
      <c r="E97" s="71" t="s">
        <v>40</v>
      </c>
      <c r="F97" s="72">
        <v>18</v>
      </c>
      <c r="G97" s="73">
        <v>19.84</v>
      </c>
      <c r="H97" s="74">
        <f>G97+(G97*H6)</f>
        <v>24.8</v>
      </c>
      <c r="I97" s="75">
        <f t="shared" ref="I97:I101" si="37">F97*H97</f>
        <v>446.40000000000003</v>
      </c>
      <c r="J97" s="2"/>
      <c r="K97" s="31"/>
    </row>
    <row r="98" spans="1:11" ht="22.5" x14ac:dyDescent="0.25">
      <c r="A98" s="22" t="s">
        <v>189</v>
      </c>
      <c r="B98" s="76" t="s">
        <v>73</v>
      </c>
      <c r="C98" s="103" t="s">
        <v>32</v>
      </c>
      <c r="D98" s="70" t="s">
        <v>74</v>
      </c>
      <c r="E98" s="71" t="s">
        <v>5</v>
      </c>
      <c r="F98" s="72">
        <v>38.25</v>
      </c>
      <c r="G98" s="73">
        <v>38.35</v>
      </c>
      <c r="H98" s="74">
        <f>G98+(G98*H6)</f>
        <v>47.9375</v>
      </c>
      <c r="I98" s="75">
        <f t="shared" si="37"/>
        <v>1833.609375</v>
      </c>
      <c r="J98" s="2"/>
      <c r="K98" s="31"/>
    </row>
    <row r="99" spans="1:11" ht="22.5" x14ac:dyDescent="0.25">
      <c r="A99" s="22" t="s">
        <v>212</v>
      </c>
      <c r="B99" s="76" t="s">
        <v>51</v>
      </c>
      <c r="C99" s="103" t="s">
        <v>32</v>
      </c>
      <c r="D99" s="70" t="s">
        <v>63</v>
      </c>
      <c r="E99" s="71" t="s">
        <v>52</v>
      </c>
      <c r="F99" s="72">
        <v>95.29</v>
      </c>
      <c r="G99" s="73">
        <v>7.23</v>
      </c>
      <c r="H99" s="74">
        <f>G99+(G99*H6)</f>
        <v>9.0375000000000014</v>
      </c>
      <c r="I99" s="75">
        <f t="shared" si="37"/>
        <v>861.18337500000018</v>
      </c>
      <c r="J99" s="2"/>
      <c r="K99" s="31"/>
    </row>
    <row r="100" spans="1:11" ht="22.5" x14ac:dyDescent="0.25">
      <c r="A100" s="22" t="s">
        <v>213</v>
      </c>
      <c r="B100" s="76" t="s">
        <v>53</v>
      </c>
      <c r="C100" s="103" t="s">
        <v>32</v>
      </c>
      <c r="D100" s="70" t="s">
        <v>54</v>
      </c>
      <c r="E100" s="71" t="s">
        <v>52</v>
      </c>
      <c r="F100" s="72">
        <v>116.64</v>
      </c>
      <c r="G100" s="73">
        <v>7.42</v>
      </c>
      <c r="H100" s="74">
        <f>G100+(G100*H6)</f>
        <v>9.2750000000000004</v>
      </c>
      <c r="I100" s="75">
        <f t="shared" si="37"/>
        <v>1081.836</v>
      </c>
      <c r="J100" s="2"/>
      <c r="K100" s="31"/>
    </row>
    <row r="101" spans="1:11" ht="33.75" x14ac:dyDescent="0.25">
      <c r="A101" s="22" t="s">
        <v>214</v>
      </c>
      <c r="B101" s="76" t="s">
        <v>55</v>
      </c>
      <c r="C101" s="103" t="s">
        <v>32</v>
      </c>
      <c r="D101" s="70" t="s">
        <v>64</v>
      </c>
      <c r="E101" s="71" t="s">
        <v>56</v>
      </c>
      <c r="F101" s="72">
        <v>2.6</v>
      </c>
      <c r="G101" s="73">
        <v>359.66</v>
      </c>
      <c r="H101" s="74">
        <f>G101+(G101*H6)</f>
        <v>449.57500000000005</v>
      </c>
      <c r="I101" s="75">
        <f t="shared" si="37"/>
        <v>1168.8950000000002</v>
      </c>
      <c r="J101" s="2"/>
      <c r="K101" s="31"/>
    </row>
    <row r="102" spans="1:11" x14ac:dyDescent="0.25">
      <c r="A102" s="22" t="s">
        <v>216</v>
      </c>
      <c r="B102" s="76" t="s">
        <v>191</v>
      </c>
      <c r="C102" s="103" t="s">
        <v>69</v>
      </c>
      <c r="D102" s="70" t="s">
        <v>217</v>
      </c>
      <c r="E102" s="71" t="s">
        <v>89</v>
      </c>
      <c r="F102" s="72">
        <v>15.42</v>
      </c>
      <c r="G102" s="73">
        <v>53.94</v>
      </c>
      <c r="H102" s="74">
        <f>G102+(G102*H6)</f>
        <v>67.424999999999997</v>
      </c>
      <c r="I102" s="75">
        <f t="shared" ref="I102" si="38">F102*H102</f>
        <v>1039.6934999999999</v>
      </c>
      <c r="J102" s="2"/>
      <c r="K102" s="31"/>
    </row>
    <row r="103" spans="1:11" x14ac:dyDescent="0.25">
      <c r="A103" s="130" t="s">
        <v>215</v>
      </c>
      <c r="B103" s="131"/>
      <c r="C103" s="131"/>
      <c r="D103" s="131"/>
      <c r="E103" s="125">
        <f>SUM(I97:I102)</f>
        <v>6431.6172500000011</v>
      </c>
      <c r="F103" s="125"/>
      <c r="G103" s="125"/>
      <c r="H103" s="125"/>
      <c r="I103" s="126"/>
      <c r="J103" s="1"/>
      <c r="K103" s="32"/>
    </row>
    <row r="104" spans="1:11" x14ac:dyDescent="0.25">
      <c r="A104" s="108"/>
      <c r="B104" s="109"/>
      <c r="C104" s="109"/>
      <c r="D104" s="109"/>
      <c r="E104" s="109"/>
      <c r="F104" s="109"/>
      <c r="G104" s="109"/>
      <c r="H104" s="109"/>
      <c r="I104" s="110"/>
      <c r="J104" s="1"/>
      <c r="K104" s="32"/>
    </row>
    <row r="105" spans="1:11" x14ac:dyDescent="0.25">
      <c r="A105" s="47">
        <v>11</v>
      </c>
      <c r="B105" s="119" t="s">
        <v>157</v>
      </c>
      <c r="C105" s="120"/>
      <c r="D105" s="120"/>
      <c r="E105" s="120"/>
      <c r="F105" s="120"/>
      <c r="G105" s="120"/>
      <c r="H105" s="120"/>
      <c r="I105" s="121"/>
      <c r="J105" s="1"/>
      <c r="K105" s="32"/>
    </row>
    <row r="106" spans="1:11" x14ac:dyDescent="0.25">
      <c r="A106" s="22" t="s">
        <v>219</v>
      </c>
      <c r="B106" s="22" t="s">
        <v>44</v>
      </c>
      <c r="C106" s="66" t="s">
        <v>32</v>
      </c>
      <c r="D106" s="34" t="s">
        <v>68</v>
      </c>
      <c r="E106" s="23" t="s">
        <v>5</v>
      </c>
      <c r="F106" s="24">
        <v>1</v>
      </c>
      <c r="G106" s="58">
        <v>4.55</v>
      </c>
      <c r="H106" s="61">
        <f>G106+(G106*H6)</f>
        <v>5.6875</v>
      </c>
      <c r="I106" s="60">
        <f t="shared" ref="I106" si="39">F106*H106</f>
        <v>5.6875</v>
      </c>
      <c r="J106" s="1"/>
      <c r="K106" s="32"/>
    </row>
    <row r="107" spans="1:11" ht="22.5" x14ac:dyDescent="0.25">
      <c r="A107" s="22" t="s">
        <v>220</v>
      </c>
      <c r="B107" s="22" t="s">
        <v>158</v>
      </c>
      <c r="C107" s="101" t="s">
        <v>32</v>
      </c>
      <c r="D107" s="34" t="s">
        <v>159</v>
      </c>
      <c r="E107" s="100" t="s">
        <v>160</v>
      </c>
      <c r="F107" s="24">
        <v>1</v>
      </c>
      <c r="G107" s="58">
        <v>847.49</v>
      </c>
      <c r="H107" s="61">
        <f>G107+(G107*H6)</f>
        <v>1059.3625</v>
      </c>
      <c r="I107" s="60">
        <f t="shared" ref="I107" si="40">F107*H107</f>
        <v>1059.3625</v>
      </c>
      <c r="J107" s="1"/>
      <c r="K107" s="32"/>
    </row>
    <row r="108" spans="1:11" x14ac:dyDescent="0.25">
      <c r="A108" s="21"/>
      <c r="B108" s="22"/>
      <c r="C108" s="22"/>
      <c r="D108" s="65" t="s">
        <v>3</v>
      </c>
      <c r="E108" s="122">
        <f>SUM(I106:I107)</f>
        <v>1065.05</v>
      </c>
      <c r="F108" s="123"/>
      <c r="G108" s="123"/>
      <c r="H108" s="123"/>
      <c r="I108" s="124"/>
      <c r="J108" s="1"/>
      <c r="K108" s="32"/>
    </row>
    <row r="109" spans="1:11" x14ac:dyDescent="0.25">
      <c r="A109" s="113"/>
      <c r="B109" s="114"/>
      <c r="C109" s="114"/>
      <c r="D109" s="114"/>
      <c r="E109" s="114"/>
      <c r="F109" s="114"/>
      <c r="G109" s="114"/>
      <c r="H109" s="114"/>
      <c r="I109" s="115"/>
      <c r="J109" s="1"/>
      <c r="K109" s="32"/>
    </row>
    <row r="110" spans="1:11" x14ac:dyDescent="0.25">
      <c r="A110" s="127" t="s">
        <v>10</v>
      </c>
      <c r="B110" s="128"/>
      <c r="C110" s="128"/>
      <c r="D110" s="129"/>
      <c r="E110" s="51"/>
      <c r="F110" s="52"/>
      <c r="G110" s="52"/>
      <c r="H110" s="52"/>
      <c r="I110" s="59">
        <f>SUM(E108,E94,E79,E62,E54,E38,E33,E26,E21,E16,E103)</f>
        <v>248064.62099999998</v>
      </c>
      <c r="J110" s="1"/>
      <c r="K110" s="32"/>
    </row>
    <row r="111" spans="1:11" x14ac:dyDescent="0.25">
      <c r="A111" s="26"/>
      <c r="B111" s="26"/>
      <c r="C111" s="26"/>
      <c r="D111" s="26"/>
      <c r="E111" s="62"/>
      <c r="F111" s="63"/>
      <c r="G111" s="63"/>
      <c r="H111" s="63"/>
      <c r="I111" s="64"/>
      <c r="J111" s="1"/>
      <c r="K111" s="32"/>
    </row>
    <row r="112" spans="1:11" x14ac:dyDescent="0.25">
      <c r="A112" s="26"/>
      <c r="B112" s="26"/>
      <c r="C112" s="26"/>
      <c r="D112" s="26"/>
      <c r="E112" s="62"/>
      <c r="F112" s="63"/>
      <c r="G112" s="63"/>
      <c r="H112" s="63"/>
      <c r="I112" s="64"/>
      <c r="J112" s="1"/>
      <c r="K112" s="32"/>
    </row>
    <row r="113" spans="1:11" x14ac:dyDescent="0.25">
      <c r="A113" s="25"/>
      <c r="B113" s="25"/>
      <c r="C113" s="25"/>
      <c r="D113" s="26"/>
      <c r="E113" s="25"/>
      <c r="F113" s="27"/>
      <c r="G113" s="27"/>
      <c r="H113" s="27"/>
      <c r="I113" s="28"/>
      <c r="J113" s="1"/>
      <c r="K113" s="32"/>
    </row>
    <row r="114" spans="1:11" x14ac:dyDescent="0.25">
      <c r="F114" s="134"/>
      <c r="G114" s="134"/>
      <c r="H114" s="134"/>
      <c r="I114" s="134"/>
      <c r="J114" s="1"/>
      <c r="K114" s="32"/>
    </row>
    <row r="115" spans="1:11" ht="15.75" customHeight="1" x14ac:dyDescent="0.25">
      <c r="A115" s="5"/>
      <c r="B115" s="5"/>
      <c r="C115" s="5"/>
      <c r="D115" s="6"/>
      <c r="E115" s="6"/>
      <c r="F115" s="135"/>
      <c r="G115" s="135"/>
      <c r="H115" s="135"/>
      <c r="I115" s="135"/>
      <c r="J115" s="1"/>
      <c r="K115" s="32"/>
    </row>
    <row r="116" spans="1:11" ht="14.25" customHeight="1" x14ac:dyDescent="0.25">
      <c r="A116" s="6"/>
      <c r="B116" s="6"/>
      <c r="C116" s="6"/>
      <c r="E116" s="6"/>
      <c r="F116" s="132"/>
      <c r="G116" s="132"/>
      <c r="H116" s="132"/>
      <c r="I116" s="132"/>
      <c r="J116" s="1"/>
      <c r="K116" s="32"/>
    </row>
    <row r="117" spans="1:11" ht="32.25" customHeight="1" x14ac:dyDescent="0.25">
      <c r="A117" s="1"/>
      <c r="B117" s="1"/>
      <c r="C117" s="1"/>
      <c r="E117" s="1"/>
      <c r="F117" s="133"/>
      <c r="G117" s="133"/>
      <c r="H117" s="133"/>
      <c r="I117" s="133"/>
      <c r="J117" s="1"/>
      <c r="K117" s="32"/>
    </row>
    <row r="118" spans="1:11" ht="24.75" customHeight="1" x14ac:dyDescent="0.25">
      <c r="J118" s="1"/>
      <c r="K118" s="32"/>
    </row>
    <row r="119" spans="1:11" ht="33" customHeight="1" x14ac:dyDescent="0.25">
      <c r="A119" s="18"/>
      <c r="J119" s="1"/>
      <c r="K119" s="32"/>
    </row>
    <row r="120" spans="1:11" x14ac:dyDescent="0.25">
      <c r="J120" s="1"/>
      <c r="K120" s="32"/>
    </row>
    <row r="123" spans="1:11" ht="33.75" customHeight="1" x14ac:dyDescent="0.25"/>
    <row r="125" spans="1:11" ht="15.75" customHeight="1" x14ac:dyDescent="0.25"/>
    <row r="127" spans="1:11" ht="18.75" customHeight="1" x14ac:dyDescent="0.25"/>
    <row r="130" ht="47.25" customHeight="1" x14ac:dyDescent="0.25"/>
    <row r="131" ht="47.25" customHeight="1" x14ac:dyDescent="0.25"/>
    <row r="132" ht="33" customHeight="1" x14ac:dyDescent="0.25"/>
    <row r="134" ht="27" customHeight="1" x14ac:dyDescent="0.25"/>
    <row r="136" ht="14.25" customHeight="1" x14ac:dyDescent="0.25"/>
    <row r="140" ht="15" customHeight="1" x14ac:dyDescent="0.25"/>
    <row r="143" ht="22.5" customHeight="1" x14ac:dyDescent="0.25"/>
    <row r="144" ht="15" customHeight="1" x14ac:dyDescent="0.25"/>
    <row r="146" ht="27" customHeight="1" x14ac:dyDescent="0.25"/>
    <row r="148" ht="27" customHeight="1" x14ac:dyDescent="0.25"/>
    <row r="150" ht="18.75" customHeight="1" x14ac:dyDescent="0.25"/>
  </sheetData>
  <mergeCells count="55">
    <mergeCell ref="E16:I16"/>
    <mergeCell ref="A22:I22"/>
    <mergeCell ref="B28:I28"/>
    <mergeCell ref="E33:I33"/>
    <mergeCell ref="B23:I23"/>
    <mergeCell ref="E26:I26"/>
    <mergeCell ref="A17:I17"/>
    <mergeCell ref="A9:I9"/>
    <mergeCell ref="F4:G4"/>
    <mergeCell ref="H4:I4"/>
    <mergeCell ref="A13:I13"/>
    <mergeCell ref="B14:I14"/>
    <mergeCell ref="A7:I7"/>
    <mergeCell ref="A8:I8"/>
    <mergeCell ref="A1:I1"/>
    <mergeCell ref="A2:I2"/>
    <mergeCell ref="F3:G3"/>
    <mergeCell ref="F5:G5"/>
    <mergeCell ref="F6:G6"/>
    <mergeCell ref="H3:I3"/>
    <mergeCell ref="H5:I5"/>
    <mergeCell ref="H6:I6"/>
    <mergeCell ref="C3:D6"/>
    <mergeCell ref="A3:B6"/>
    <mergeCell ref="F116:I116"/>
    <mergeCell ref="F117:I117"/>
    <mergeCell ref="F114:I114"/>
    <mergeCell ref="F115:I115"/>
    <mergeCell ref="A39:I39"/>
    <mergeCell ref="A63:I63"/>
    <mergeCell ref="E94:I94"/>
    <mergeCell ref="A110:D110"/>
    <mergeCell ref="E108:I108"/>
    <mergeCell ref="B105:I105"/>
    <mergeCell ref="E79:I79"/>
    <mergeCell ref="B40:I40"/>
    <mergeCell ref="E54:I54"/>
    <mergeCell ref="B81:I81"/>
    <mergeCell ref="A80:I80"/>
    <mergeCell ref="B56:I56"/>
    <mergeCell ref="A95:I95"/>
    <mergeCell ref="A109:I109"/>
    <mergeCell ref="A27:I27"/>
    <mergeCell ref="B18:I18"/>
    <mergeCell ref="E21:I21"/>
    <mergeCell ref="B64:I64"/>
    <mergeCell ref="B96:I96"/>
    <mergeCell ref="E103:I103"/>
    <mergeCell ref="A94:D94"/>
    <mergeCell ref="A103:D103"/>
    <mergeCell ref="E62:I62"/>
    <mergeCell ref="A55:I55"/>
    <mergeCell ref="B35:I35"/>
    <mergeCell ref="E38:I38"/>
    <mergeCell ref="A34:I34"/>
  </mergeCells>
  <pageMargins left="0.7" right="0.7" top="0.75" bottom="0.75" header="0.3" footer="0.3"/>
  <pageSetup paperSize="9" scale="86" fitToHeight="0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8"/>
  <sheetViews>
    <sheetView workbookViewId="0">
      <selection activeCell="B40" sqref="B40"/>
    </sheetView>
  </sheetViews>
  <sheetFormatPr defaultRowHeight="15" x14ac:dyDescent="0.25"/>
  <cols>
    <col min="1" max="1" width="7.5703125" customWidth="1"/>
    <col min="2" max="2" width="7.140625" customWidth="1"/>
    <col min="3" max="3" width="34.28515625" customWidth="1"/>
    <col min="4" max="4" width="13" customWidth="1"/>
    <col min="5" max="5" width="11.140625" customWidth="1"/>
    <col min="6" max="6" width="9" customWidth="1"/>
    <col min="7" max="7" width="12.140625" customWidth="1"/>
    <col min="8" max="8" width="8.5703125" customWidth="1"/>
  </cols>
  <sheetData>
    <row r="2" spans="2:8" ht="18.75" x14ac:dyDescent="0.25">
      <c r="B2" s="189" t="s">
        <v>14</v>
      </c>
      <c r="C2" s="190"/>
      <c r="D2" s="190"/>
      <c r="E2" s="190"/>
      <c r="F2" s="190"/>
      <c r="G2" s="190"/>
      <c r="H2" s="190"/>
    </row>
    <row r="3" spans="2:8" x14ac:dyDescent="0.25">
      <c r="B3" s="187" t="s">
        <v>15</v>
      </c>
      <c r="C3" s="188"/>
      <c r="D3" s="188"/>
      <c r="E3" s="188"/>
      <c r="F3" s="188"/>
      <c r="G3" s="188"/>
      <c r="H3" s="188"/>
    </row>
    <row r="4" spans="2:8" x14ac:dyDescent="0.25">
      <c r="B4" s="187" t="s">
        <v>21</v>
      </c>
      <c r="C4" s="188"/>
      <c r="D4" s="188"/>
      <c r="E4" s="188"/>
      <c r="F4" s="188"/>
      <c r="G4" s="188"/>
      <c r="H4" s="188"/>
    </row>
    <row r="5" spans="2:8" x14ac:dyDescent="0.25">
      <c r="B5" s="187"/>
      <c r="C5" s="188"/>
      <c r="D5" s="188"/>
      <c r="E5" s="188"/>
      <c r="F5" s="188"/>
      <c r="G5" s="188"/>
      <c r="H5" s="188"/>
    </row>
    <row r="6" spans="2:8" ht="15.75" x14ac:dyDescent="0.25">
      <c r="B6" s="191" t="s">
        <v>16</v>
      </c>
      <c r="C6" s="192"/>
      <c r="D6" s="192"/>
      <c r="E6" s="192"/>
      <c r="F6" s="192"/>
      <c r="G6" s="192"/>
      <c r="H6" s="192"/>
    </row>
    <row r="7" spans="2:8" x14ac:dyDescent="0.25">
      <c r="B7" s="185" t="str">
        <f>Orçamento!A8</f>
        <v xml:space="preserve">Objeto: Revitalização Balnéario do Córrego das Pedras </v>
      </c>
      <c r="C7" s="186"/>
      <c r="D7" s="186"/>
      <c r="E7" s="186"/>
      <c r="F7" s="186"/>
      <c r="G7" s="186"/>
      <c r="H7" s="186"/>
    </row>
    <row r="8" spans="2:8" x14ac:dyDescent="0.25">
      <c r="B8" s="39" t="str">
        <f>Orçamento!A9</f>
        <v>Endereço: Rua Mauá, Buritizeiro - MG</v>
      </c>
      <c r="C8" s="40"/>
      <c r="D8" s="40"/>
      <c r="E8" s="40"/>
      <c r="F8" s="39"/>
      <c r="G8" s="1"/>
      <c r="H8" s="40"/>
    </row>
    <row r="9" spans="2:8" x14ac:dyDescent="0.25">
      <c r="B9" s="38" t="s">
        <v>29</v>
      </c>
      <c r="C9" s="9"/>
      <c r="D9" s="9"/>
      <c r="E9" s="9"/>
      <c r="F9" s="9"/>
      <c r="G9" s="9"/>
      <c r="H9" s="9"/>
    </row>
    <row r="10" spans="2:8" x14ac:dyDescent="0.25">
      <c r="B10" s="55" t="s">
        <v>17</v>
      </c>
      <c r="C10" s="55" t="s">
        <v>18</v>
      </c>
      <c r="D10" s="56" t="s">
        <v>8</v>
      </c>
      <c r="E10" s="170" t="s">
        <v>27</v>
      </c>
      <c r="F10" s="171"/>
      <c r="G10" s="170" t="s">
        <v>28</v>
      </c>
      <c r="H10" s="171"/>
    </row>
    <row r="11" spans="2:8" ht="16.5" customHeight="1" x14ac:dyDescent="0.25">
      <c r="B11" s="7">
        <v>1</v>
      </c>
      <c r="C11" s="16" t="str">
        <f>Orçamento!B14</f>
        <v>SERVIÇOS INICIAIS</v>
      </c>
      <c r="D11" s="10">
        <f>Orçamento!E16</f>
        <v>1360.95</v>
      </c>
      <c r="E11" s="8">
        <f>D11*F11</f>
        <v>1360.95</v>
      </c>
      <c r="F11" s="12">
        <v>1</v>
      </c>
      <c r="G11" s="11">
        <f t="shared" ref="G11:G17" si="0">D11*H11</f>
        <v>0</v>
      </c>
      <c r="H11" s="12"/>
    </row>
    <row r="12" spans="2:8" ht="16.5" customHeight="1" x14ac:dyDescent="0.25">
      <c r="B12" s="7">
        <v>2</v>
      </c>
      <c r="C12" s="17" t="str">
        <f>Orçamento!B23</f>
        <v>REMOÇÕES E DEMOLIÇÕES</v>
      </c>
      <c r="D12" s="10">
        <f>Orçamento!E26</f>
        <v>5620.8938749999988</v>
      </c>
      <c r="E12" s="8">
        <f t="shared" ref="E12" si="1">D12*F12</f>
        <v>5620.8938749999988</v>
      </c>
      <c r="F12" s="12">
        <v>1</v>
      </c>
      <c r="G12" s="11">
        <f t="shared" si="0"/>
        <v>0</v>
      </c>
      <c r="H12" s="12"/>
    </row>
    <row r="13" spans="2:8" ht="16.5" customHeight="1" x14ac:dyDescent="0.25">
      <c r="B13" s="7">
        <v>3</v>
      </c>
      <c r="C13" s="17" t="str">
        <f>Orçamento!B40</f>
        <v>INFRAESTRUTURA</v>
      </c>
      <c r="D13" s="10">
        <f>Orçamento!E54</f>
        <v>77256.891374999963</v>
      </c>
      <c r="E13" s="11">
        <f>D13*F13</f>
        <v>77256.891374999963</v>
      </c>
      <c r="F13" s="12">
        <v>1</v>
      </c>
      <c r="G13" s="11">
        <f t="shared" si="0"/>
        <v>0</v>
      </c>
      <c r="H13" s="12"/>
    </row>
    <row r="14" spans="2:8" ht="16.5" customHeight="1" x14ac:dyDescent="0.25">
      <c r="B14" s="7">
        <v>4</v>
      </c>
      <c r="C14" s="17" t="str">
        <f>Orçamento!B28</f>
        <v>MOVIMENTAÇÃO DE TERRA</v>
      </c>
      <c r="D14" s="10">
        <f>Orçamento!E33</f>
        <v>11181.85275</v>
      </c>
      <c r="E14" s="11">
        <f>D14*F14</f>
        <v>11181.85275</v>
      </c>
      <c r="F14" s="12">
        <v>1</v>
      </c>
      <c r="G14" s="11">
        <f t="shared" ref="G14" si="2">D14*H14</f>
        <v>0</v>
      </c>
      <c r="H14" s="12"/>
    </row>
    <row r="15" spans="2:8" ht="16.5" customHeight="1" x14ac:dyDescent="0.25">
      <c r="B15" s="7">
        <v>5</v>
      </c>
      <c r="C15" s="17" t="str">
        <f>Orçamento!B81</f>
        <v>URBANIZAÇÃO</v>
      </c>
      <c r="D15" s="10">
        <f>Orçamento!E94</f>
        <v>77294.561000000002</v>
      </c>
      <c r="E15" s="11">
        <f>D15*F15</f>
        <v>38647.280500000001</v>
      </c>
      <c r="F15" s="12">
        <v>0.5</v>
      </c>
      <c r="G15" s="11">
        <f t="shared" ref="G15:G16" si="3">D15*H15</f>
        <v>38647.280500000001</v>
      </c>
      <c r="H15" s="12">
        <v>0.5</v>
      </c>
    </row>
    <row r="16" spans="2:8" ht="16.5" customHeight="1" x14ac:dyDescent="0.25">
      <c r="B16" s="7">
        <v>6</v>
      </c>
      <c r="C16" s="17" t="e">
        <f>Orçamento!#REF!</f>
        <v>#REF!</v>
      </c>
      <c r="D16" s="10" t="e">
        <f>Orçamento!#REF!</f>
        <v>#REF!</v>
      </c>
      <c r="E16" s="11" t="e">
        <f>D16*F16</f>
        <v>#REF!</v>
      </c>
      <c r="F16" s="12"/>
      <c r="G16" s="11" t="e">
        <f t="shared" si="3"/>
        <v>#REF!</v>
      </c>
      <c r="H16" s="12">
        <v>1</v>
      </c>
    </row>
    <row r="17" spans="2:8" ht="16.5" customHeight="1" x14ac:dyDescent="0.25">
      <c r="B17" s="7">
        <v>7</v>
      </c>
      <c r="C17" s="17" t="str">
        <f>Orçamento!B105</f>
        <v xml:space="preserve">SERVIÇOS FINAIS </v>
      </c>
      <c r="D17" s="10">
        <f>Orçamento!E108</f>
        <v>1065.05</v>
      </c>
      <c r="E17" s="11">
        <f>B17*F17</f>
        <v>0</v>
      </c>
      <c r="F17" s="12"/>
      <c r="G17" s="11">
        <f t="shared" si="0"/>
        <v>1065.05</v>
      </c>
      <c r="H17" s="12">
        <v>1</v>
      </c>
    </row>
    <row r="18" spans="2:8" x14ac:dyDescent="0.25">
      <c r="B18" s="172" t="s">
        <v>22</v>
      </c>
      <c r="C18" s="173"/>
      <c r="D18" s="13" t="e">
        <f>SUM(D11:D17)</f>
        <v>#REF!</v>
      </c>
      <c r="E18" s="181" t="e">
        <f>SUM(E11:E17)</f>
        <v>#REF!</v>
      </c>
      <c r="F18" s="182"/>
      <c r="G18" s="181" t="e">
        <f>SUM(G11:G17)</f>
        <v>#REF!</v>
      </c>
      <c r="H18" s="182"/>
    </row>
    <row r="19" spans="2:8" x14ac:dyDescent="0.25">
      <c r="B19" s="174" t="s">
        <v>23</v>
      </c>
      <c r="C19" s="175"/>
      <c r="D19" s="14"/>
      <c r="E19" s="183" t="e">
        <f>$E$18/D18</f>
        <v>#REF!</v>
      </c>
      <c r="F19" s="184"/>
      <c r="G19" s="183" t="e">
        <f>$G$18/D18</f>
        <v>#REF!</v>
      </c>
      <c r="H19" s="184"/>
    </row>
    <row r="20" spans="2:8" x14ac:dyDescent="0.25">
      <c r="B20" s="172" t="s">
        <v>19</v>
      </c>
      <c r="C20" s="173"/>
      <c r="D20" s="15"/>
      <c r="E20" s="176" t="e">
        <f>SUM(E18:H18)</f>
        <v>#REF!</v>
      </c>
      <c r="F20" s="177"/>
      <c r="G20" s="177"/>
      <c r="H20" s="177"/>
    </row>
    <row r="21" spans="2:8" x14ac:dyDescent="0.25">
      <c r="B21" s="174" t="s">
        <v>20</v>
      </c>
      <c r="C21" s="175"/>
      <c r="D21" s="14"/>
      <c r="E21" s="178" t="e">
        <f>SUM(E19:H19)</f>
        <v>#REF!</v>
      </c>
      <c r="F21" s="179"/>
      <c r="G21" s="179"/>
      <c r="H21" s="179"/>
    </row>
    <row r="24" spans="2:8" x14ac:dyDescent="0.25">
      <c r="B24" t="s">
        <v>83</v>
      </c>
    </row>
    <row r="25" spans="2:8" x14ac:dyDescent="0.25">
      <c r="E25" s="133" t="s">
        <v>38</v>
      </c>
      <c r="F25" s="133"/>
      <c r="G25" s="133"/>
      <c r="H25" s="133"/>
    </row>
    <row r="26" spans="2:8" x14ac:dyDescent="0.25">
      <c r="E26" s="180"/>
      <c r="F26" s="180"/>
      <c r="G26" s="180"/>
      <c r="H26" s="180"/>
    </row>
    <row r="27" spans="2:8" x14ac:dyDescent="0.25">
      <c r="E27" s="19"/>
      <c r="F27" s="132" t="s">
        <v>33</v>
      </c>
      <c r="G27" s="132"/>
      <c r="H27" s="132"/>
    </row>
    <row r="28" spans="2:8" x14ac:dyDescent="0.25">
      <c r="E28" s="4"/>
      <c r="F28" s="132" t="s">
        <v>86</v>
      </c>
      <c r="G28" s="132"/>
      <c r="H28" s="132"/>
    </row>
  </sheetData>
  <mergeCells count="22">
    <mergeCell ref="B7:H7"/>
    <mergeCell ref="B5:H5"/>
    <mergeCell ref="B2:H2"/>
    <mergeCell ref="B3:H3"/>
    <mergeCell ref="B4:H4"/>
    <mergeCell ref="B6:H6"/>
    <mergeCell ref="F28:H28"/>
    <mergeCell ref="E10:F10"/>
    <mergeCell ref="G10:H10"/>
    <mergeCell ref="F27:H27"/>
    <mergeCell ref="B20:C20"/>
    <mergeCell ref="B21:C21"/>
    <mergeCell ref="E20:H20"/>
    <mergeCell ref="E21:H21"/>
    <mergeCell ref="E26:H26"/>
    <mergeCell ref="E25:H25"/>
    <mergeCell ref="B18:C18"/>
    <mergeCell ref="E18:F18"/>
    <mergeCell ref="G18:H18"/>
    <mergeCell ref="B19:C19"/>
    <mergeCell ref="E19:F19"/>
    <mergeCell ref="G19:H19"/>
  </mergeCells>
  <pageMargins left="0.51181102362204722" right="0.51181102362204722" top="0.78740157480314965" bottom="0.78740157480314965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Orçamento</vt:lpstr>
      <vt:lpstr>CRONOGRAMA MODELO</vt:lpstr>
      <vt:lpstr>Orçamento!Area_de_impressao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Admin52</dc:creator>
  <cp:lastModifiedBy>Engenharia</cp:lastModifiedBy>
  <cp:lastPrinted>2021-03-05T15:47:37Z</cp:lastPrinted>
  <dcterms:created xsi:type="dcterms:W3CDTF">2017-01-16T11:03:12Z</dcterms:created>
  <dcterms:modified xsi:type="dcterms:W3CDTF">2021-04-22T20:19:11Z</dcterms:modified>
</cp:coreProperties>
</file>